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codeName="ThisWorkbook" defaultThemeVersion="124226"/>
  <bookViews>
    <workbookView xWindow="240" yWindow="420" windowWidth="15480" windowHeight="10590"/>
  </bookViews>
  <sheets>
    <sheet name="spisak" sheetId="1" r:id="rId1"/>
    <sheet name="по изворима и контима" sheetId="16" r:id="rId2"/>
    <sheet name="sifarnik" sheetId="38" state="hidden" r:id="rId3"/>
    <sheet name="K3" sheetId="8" state="hidden" r:id="rId4"/>
    <sheet name="ipa-šifrarnik" sheetId="12" state="hidden" r:id="rId5"/>
    <sheet name="Funkcije" sheetId="18" state="hidden" r:id="rId6"/>
    <sheet name="korisnici" sheetId="19" state="hidden" r:id="rId7"/>
    <sheet name="k4" sheetId="20" state="hidden" r:id="rId8"/>
    <sheet name="izvori" sheetId="21" state="hidden" r:id="rId9"/>
    <sheet name="projekti" sheetId="36" state="hidden" r:id="rId10"/>
    <sheet name="prenos" sheetId="37" state="hidden" r:id="rId11"/>
    <sheet name="Sheet1" sheetId="39" state="hidden" r:id="rId12"/>
    <sheet name="Sheet2" sheetId="40" state="hidden" r:id="rId13"/>
    <sheet name="Sheet3" sheetId="41" state="hidden" r:id="rId14"/>
  </sheets>
  <externalReferences>
    <externalReference r:id="rId15"/>
  </externalReferences>
  <definedNames>
    <definedName name="_xlnm._FilterDatabase" localSheetId="9" hidden="1">projekti!$A$1:$E$49</definedName>
    <definedName name="_xlnm._FilterDatabase" localSheetId="0" hidden="1">spisak!$C$10:$N$1168</definedName>
    <definedName name="izvor" localSheetId="2">#REF!</definedName>
    <definedName name="izvor">#REF!</definedName>
    <definedName name="_xlnm.Print_Area" localSheetId="0">spisak!$A$1:$O$36</definedName>
    <definedName name="_xlnm.Print_Titles" localSheetId="1">'по изворима и контима'!$9:$10</definedName>
    <definedName name="Programi" localSheetId="2">OFFSET('[1]spisak projekata'!$C$11:$C$30,0,0,COUNTA('[1]spisak projekata'!$C$11:$C$30),1)</definedName>
    <definedName name="Programi">OFFSET(spisak!$C$11:$C$30,0,0,COUNTA(spisak!$C$11:$C$30),1)</definedName>
    <definedName name="Projekti" localSheetId="2">OFFSET('[1]spisak projekata'!#REF!,0,0,COUNTA('[1]spisak projekata'!#REF!),1)</definedName>
    <definedName name="Projekti">OFFSET(spisak!#REF!,0,0,COUNTA(spisak!#REF!),1)</definedName>
  </definedNames>
  <calcPr calcId="124519"/>
  <fileRecoveryPr repairLoad="1"/>
</workbook>
</file>

<file path=xl/calcChain.xml><?xml version="1.0" encoding="utf-8"?>
<calcChain xmlns="http://schemas.openxmlformats.org/spreadsheetml/2006/main">
  <c r="C4" i="1"/>
  <c r="C152" i="38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  <c r="K11" i="1" l="1"/>
  <c r="G13" i="16"/>
  <c r="A4"/>
  <c r="L7"/>
  <c r="M7"/>
  <c r="N7"/>
  <c r="O7"/>
  <c r="P7"/>
  <c r="A8"/>
  <c r="B12"/>
  <c r="C12" s="1"/>
  <c r="A13"/>
  <c r="B13"/>
  <c r="C13" s="1"/>
  <c r="B14"/>
  <c r="G14"/>
  <c r="B15"/>
  <c r="G15"/>
  <c r="B16"/>
  <c r="G16"/>
  <c r="B17"/>
  <c r="G17"/>
  <c r="B18"/>
  <c r="G18"/>
  <c r="B19"/>
  <c r="G19"/>
  <c r="B20"/>
  <c r="G20"/>
  <c r="B21"/>
  <c r="G21"/>
  <c r="B22"/>
  <c r="G22"/>
  <c r="B23"/>
  <c r="G23"/>
  <c r="B24"/>
  <c r="G24"/>
  <c r="B25"/>
  <c r="G25"/>
  <c r="B26"/>
  <c r="G26"/>
  <c r="B27"/>
  <c r="G27"/>
  <c r="B28"/>
  <c r="G28"/>
  <c r="B29"/>
  <c r="G29"/>
  <c r="B30"/>
  <c r="G30"/>
  <c r="B31"/>
  <c r="G31"/>
  <c r="A14" l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C31" s="1"/>
  <c r="G31" i="41"/>
  <c r="B31"/>
  <c r="G30"/>
  <c r="B30"/>
  <c r="G29"/>
  <c r="B29"/>
  <c r="G28"/>
  <c r="B28"/>
  <c r="G27"/>
  <c r="B27"/>
  <c r="G26"/>
  <c r="B26"/>
  <c r="G25"/>
  <c r="B25"/>
  <c r="G24"/>
  <c r="B24"/>
  <c r="G23"/>
  <c r="B23"/>
  <c r="G22"/>
  <c r="B22"/>
  <c r="G21"/>
  <c r="B21"/>
  <c r="G20"/>
  <c r="B20"/>
  <c r="G19"/>
  <c r="B19"/>
  <c r="G18"/>
  <c r="B18"/>
  <c r="G17"/>
  <c r="B17"/>
  <c r="G16"/>
  <c r="B16"/>
  <c r="G15"/>
  <c r="B15"/>
  <c r="G14"/>
  <c r="B14"/>
  <c r="G13"/>
  <c r="B13"/>
  <c r="A13"/>
  <c r="A14" s="1"/>
  <c r="G12"/>
  <c r="B12"/>
  <c r="C12" s="1"/>
  <c r="A8"/>
  <c r="P7"/>
  <c r="O7"/>
  <c r="N7"/>
  <c r="M7"/>
  <c r="L7"/>
  <c r="A4"/>
  <c r="C13" l="1"/>
  <c r="C14"/>
  <c r="C20" i="16"/>
  <c r="C15"/>
  <c r="C24"/>
  <c r="C22"/>
  <c r="C17"/>
  <c r="C19"/>
  <c r="C29"/>
  <c r="C28"/>
  <c r="C26"/>
  <c r="C21"/>
  <c r="C27"/>
  <c r="C18"/>
  <c r="C23"/>
  <c r="C16"/>
  <c r="C14"/>
  <c r="C30"/>
  <c r="C25"/>
  <c r="A15" i="4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C31" s="1"/>
  <c r="C25" l="1"/>
  <c r="C20"/>
  <c r="C17"/>
  <c r="C15"/>
  <c r="C24"/>
  <c r="C30"/>
  <c r="C22"/>
  <c r="C28"/>
  <c r="C18"/>
  <c r="C23"/>
  <c r="C29"/>
  <c r="C21"/>
  <c r="C27"/>
  <c r="C19"/>
  <c r="A7"/>
  <c r="C26"/>
  <c r="C16"/>
  <c r="C4" i="16" l="1"/>
  <c r="C4" i="41"/>
  <c r="O11" i="1"/>
  <c r="G6" l="1"/>
  <c r="A4" i="37" l="1"/>
  <c r="A620"/>
  <c r="N620" s="1"/>
  <c r="A592"/>
  <c r="N592" s="1"/>
  <c r="A564"/>
  <c r="N564" s="1"/>
  <c r="A536"/>
  <c r="N536" s="1"/>
  <c r="A508"/>
  <c r="N508" s="1"/>
  <c r="A480"/>
  <c r="N480" s="1"/>
  <c r="A452"/>
  <c r="N452" s="1"/>
  <c r="A424"/>
  <c r="N424" s="1"/>
  <c r="A396"/>
  <c r="N396" s="1"/>
  <c r="A368"/>
  <c r="N368" s="1"/>
  <c r="A340"/>
  <c r="N340" s="1"/>
  <c r="A312"/>
  <c r="N312" s="1"/>
  <c r="A284"/>
  <c r="N284" s="1"/>
  <c r="A256"/>
  <c r="N256" s="1"/>
  <c r="A228"/>
  <c r="N228" s="1"/>
  <c r="A200"/>
  <c r="N200" s="1"/>
  <c r="A172"/>
  <c r="N172" s="1"/>
  <c r="A144"/>
  <c r="A116"/>
  <c r="N116" s="1"/>
  <c r="A88"/>
  <c r="N88" s="1"/>
  <c r="A60"/>
  <c r="N60" s="1"/>
  <c r="I12" i="1"/>
  <c r="J12"/>
  <c r="I13"/>
  <c r="J13"/>
  <c r="J11"/>
  <c r="I11"/>
  <c r="E144" i="37" l="1"/>
  <c r="N144"/>
  <c r="E4"/>
  <c r="N4"/>
  <c r="A117"/>
  <c r="N117" s="1"/>
  <c r="E116"/>
  <c r="O88"/>
  <c r="E88"/>
  <c r="A537"/>
  <c r="N537" s="1"/>
  <c r="E536"/>
  <c r="L256"/>
  <c r="E256"/>
  <c r="A229"/>
  <c r="N229" s="1"/>
  <c r="E228"/>
  <c r="A201"/>
  <c r="H201" s="1"/>
  <c r="E200"/>
  <c r="A313"/>
  <c r="N313" s="1"/>
  <c r="E312"/>
  <c r="A425"/>
  <c r="M425" s="1"/>
  <c r="E424"/>
  <c r="O60"/>
  <c r="E60"/>
  <c r="O172"/>
  <c r="E172"/>
  <c r="A285"/>
  <c r="N285" s="1"/>
  <c r="E284"/>
  <c r="A397"/>
  <c r="I397" s="1"/>
  <c r="E396"/>
  <c r="A509"/>
  <c r="N509" s="1"/>
  <c r="E508"/>
  <c r="A621"/>
  <c r="L621" s="1"/>
  <c r="E620"/>
  <c r="L368"/>
  <c r="E368"/>
  <c r="L480"/>
  <c r="E480"/>
  <c r="L592"/>
  <c r="E592"/>
  <c r="A341"/>
  <c r="I341" s="1"/>
  <c r="E340"/>
  <c r="A453"/>
  <c r="N453" s="1"/>
  <c r="E452"/>
  <c r="A565"/>
  <c r="J565" s="1"/>
  <c r="E564"/>
  <c r="H256"/>
  <c r="L172"/>
  <c r="H284"/>
  <c r="L284"/>
  <c r="L508"/>
  <c r="G60"/>
  <c r="L60"/>
  <c r="L228"/>
  <c r="L453"/>
  <c r="L424"/>
  <c r="H172"/>
  <c r="L116"/>
  <c r="L200"/>
  <c r="L285"/>
  <c r="L312"/>
  <c r="L536"/>
  <c r="H88"/>
  <c r="L88"/>
  <c r="L229"/>
  <c r="L340"/>
  <c r="L564"/>
  <c r="L117"/>
  <c r="L396"/>
  <c r="L452"/>
  <c r="L620"/>
  <c r="A145"/>
  <c r="H144"/>
  <c r="M144"/>
  <c r="G144"/>
  <c r="A257"/>
  <c r="O257" s="1"/>
  <c r="G256"/>
  <c r="M256"/>
  <c r="A369"/>
  <c r="M368"/>
  <c r="A481"/>
  <c r="N481" s="1"/>
  <c r="M480"/>
  <c r="A593"/>
  <c r="M592"/>
  <c r="L144"/>
  <c r="G172"/>
  <c r="G284"/>
  <c r="M88"/>
  <c r="M117"/>
  <c r="M200"/>
  <c r="M229"/>
  <c r="M285"/>
  <c r="M312"/>
  <c r="M424"/>
  <c r="M453"/>
  <c r="M509"/>
  <c r="M536"/>
  <c r="L313"/>
  <c r="L537"/>
  <c r="H60"/>
  <c r="M60"/>
  <c r="M116"/>
  <c r="M172"/>
  <c r="M228"/>
  <c r="M284"/>
  <c r="M313"/>
  <c r="M340"/>
  <c r="M396"/>
  <c r="M452"/>
  <c r="M508"/>
  <c r="M537"/>
  <c r="M564"/>
  <c r="M620"/>
  <c r="H117"/>
  <c r="H200"/>
  <c r="H228"/>
  <c r="H229"/>
  <c r="H285"/>
  <c r="H312"/>
  <c r="H313"/>
  <c r="H340"/>
  <c r="H368"/>
  <c r="H396"/>
  <c r="H424"/>
  <c r="H425"/>
  <c r="H452"/>
  <c r="H453"/>
  <c r="H480"/>
  <c r="H508"/>
  <c r="H509"/>
  <c r="H536"/>
  <c r="H537"/>
  <c r="H564"/>
  <c r="H592"/>
  <c r="H620"/>
  <c r="G285"/>
  <c r="G312"/>
  <c r="G313"/>
  <c r="G340"/>
  <c r="G368"/>
  <c r="G396"/>
  <c r="G424"/>
  <c r="G452"/>
  <c r="G453"/>
  <c r="G480"/>
  <c r="G508"/>
  <c r="G509"/>
  <c r="G536"/>
  <c r="G537"/>
  <c r="G564"/>
  <c r="G592"/>
  <c r="G593"/>
  <c r="G620"/>
  <c r="H116"/>
  <c r="G88"/>
  <c r="G117"/>
  <c r="G229"/>
  <c r="J60"/>
  <c r="J88"/>
  <c r="J116"/>
  <c r="J117"/>
  <c r="J144"/>
  <c r="J172"/>
  <c r="J200"/>
  <c r="J228"/>
  <c r="J229"/>
  <c r="J256"/>
  <c r="J284"/>
  <c r="J285"/>
  <c r="J312"/>
  <c r="J313"/>
  <c r="J340"/>
  <c r="J368"/>
  <c r="J396"/>
  <c r="J424"/>
  <c r="J452"/>
  <c r="J453"/>
  <c r="J480"/>
  <c r="J508"/>
  <c r="J509"/>
  <c r="J536"/>
  <c r="J537"/>
  <c r="J564"/>
  <c r="J592"/>
  <c r="J620"/>
  <c r="G116"/>
  <c r="G200"/>
  <c r="G228"/>
  <c r="I60"/>
  <c r="I88"/>
  <c r="I116"/>
  <c r="I117"/>
  <c r="I144"/>
  <c r="I172"/>
  <c r="I200"/>
  <c r="I228"/>
  <c r="I229"/>
  <c r="I256"/>
  <c r="I284"/>
  <c r="I285"/>
  <c r="I312"/>
  <c r="I313"/>
  <c r="I340"/>
  <c r="I368"/>
  <c r="I369"/>
  <c r="I396"/>
  <c r="I424"/>
  <c r="I452"/>
  <c r="I453"/>
  <c r="I480"/>
  <c r="I508"/>
  <c r="I509"/>
  <c r="I536"/>
  <c r="I537"/>
  <c r="I564"/>
  <c r="I592"/>
  <c r="I593"/>
  <c r="I620"/>
  <c r="A173"/>
  <c r="N173" s="1"/>
  <c r="A89"/>
  <c r="O117"/>
  <c r="O229"/>
  <c r="O285"/>
  <c r="O313"/>
  <c r="O341"/>
  <c r="O369"/>
  <c r="O453"/>
  <c r="O509"/>
  <c r="O537"/>
  <c r="O593"/>
  <c r="A61"/>
  <c r="O116"/>
  <c r="O144"/>
  <c r="O200"/>
  <c r="O228"/>
  <c r="O256"/>
  <c r="O284"/>
  <c r="O312"/>
  <c r="O340"/>
  <c r="O368"/>
  <c r="O396"/>
  <c r="O424"/>
  <c r="O452"/>
  <c r="O480"/>
  <c r="O508"/>
  <c r="O536"/>
  <c r="O564"/>
  <c r="O592"/>
  <c r="O620"/>
  <c r="G425" l="1"/>
  <c r="H621"/>
  <c r="O481"/>
  <c r="O565"/>
  <c r="J621"/>
  <c r="J425"/>
  <c r="J201"/>
  <c r="G621"/>
  <c r="G565"/>
  <c r="H565"/>
  <c r="M621"/>
  <c r="L425"/>
  <c r="L509"/>
  <c r="E61"/>
  <c r="N61"/>
  <c r="E89"/>
  <c r="N89"/>
  <c r="E593"/>
  <c r="N593"/>
  <c r="E369"/>
  <c r="N369"/>
  <c r="L565"/>
  <c r="N565"/>
  <c r="M341"/>
  <c r="N341"/>
  <c r="O621"/>
  <c r="N621"/>
  <c r="L397"/>
  <c r="N397"/>
  <c r="I425"/>
  <c r="N425"/>
  <c r="L201"/>
  <c r="N201"/>
  <c r="E257"/>
  <c r="N257"/>
  <c r="E145"/>
  <c r="N145"/>
  <c r="J257"/>
  <c r="M565"/>
  <c r="G369"/>
  <c r="O425"/>
  <c r="O201"/>
  <c r="I621"/>
  <c r="I565"/>
  <c r="I145"/>
  <c r="J341"/>
  <c r="G201"/>
  <c r="H341"/>
  <c r="M397"/>
  <c r="L341"/>
  <c r="O397"/>
  <c r="O145"/>
  <c r="I257"/>
  <c r="I201"/>
  <c r="J397"/>
  <c r="J145"/>
  <c r="G397"/>
  <c r="G341"/>
  <c r="H397"/>
  <c r="M201"/>
  <c r="O173"/>
  <c r="E173"/>
  <c r="A454"/>
  <c r="N454" s="1"/>
  <c r="E453"/>
  <c r="A510"/>
  <c r="N510" s="1"/>
  <c r="E509"/>
  <c r="A286"/>
  <c r="N286" s="1"/>
  <c r="E285"/>
  <c r="A314"/>
  <c r="N314" s="1"/>
  <c r="E313"/>
  <c r="A230"/>
  <c r="N230" s="1"/>
  <c r="E229"/>
  <c r="A538"/>
  <c r="N538" s="1"/>
  <c r="E537"/>
  <c r="A118"/>
  <c r="N118" s="1"/>
  <c r="E117"/>
  <c r="G481"/>
  <c r="E481"/>
  <c r="A566"/>
  <c r="N566" s="1"/>
  <c r="E565"/>
  <c r="A342"/>
  <c r="N342" s="1"/>
  <c r="E341"/>
  <c r="A622"/>
  <c r="N622" s="1"/>
  <c r="E621"/>
  <c r="A398"/>
  <c r="N398" s="1"/>
  <c r="E397"/>
  <c r="A426"/>
  <c r="N426" s="1"/>
  <c r="E425"/>
  <c r="A202"/>
  <c r="N202" s="1"/>
  <c r="E201"/>
  <c r="A594"/>
  <c r="M593"/>
  <c r="L593"/>
  <c r="A370"/>
  <c r="M369"/>
  <c r="L369"/>
  <c r="M61"/>
  <c r="L61"/>
  <c r="M89"/>
  <c r="L89"/>
  <c r="A482"/>
  <c r="M481"/>
  <c r="L481"/>
  <c r="M173"/>
  <c r="L173"/>
  <c r="I481"/>
  <c r="J593"/>
  <c r="J481"/>
  <c r="J369"/>
  <c r="H593"/>
  <c r="H481"/>
  <c r="H369"/>
  <c r="A258"/>
  <c r="M257"/>
  <c r="L257"/>
  <c r="H257"/>
  <c r="G257"/>
  <c r="A146"/>
  <c r="M145"/>
  <c r="G145"/>
  <c r="L145"/>
  <c r="H145"/>
  <c r="A174"/>
  <c r="I173"/>
  <c r="G173"/>
  <c r="J173"/>
  <c r="H173"/>
  <c r="I61"/>
  <c r="H61"/>
  <c r="J61"/>
  <c r="G61"/>
  <c r="I89"/>
  <c r="G89"/>
  <c r="H89"/>
  <c r="J89"/>
  <c r="A62"/>
  <c r="O61"/>
  <c r="O89"/>
  <c r="A90"/>
  <c r="E370" l="1"/>
  <c r="N370"/>
  <c r="E90"/>
  <c r="N90"/>
  <c r="E174"/>
  <c r="N174"/>
  <c r="E594"/>
  <c r="N594"/>
  <c r="E146"/>
  <c r="N146"/>
  <c r="E62"/>
  <c r="N62"/>
  <c r="E258"/>
  <c r="N258"/>
  <c r="E482"/>
  <c r="N482"/>
  <c r="O202"/>
  <c r="E202"/>
  <c r="L202"/>
  <c r="M202"/>
  <c r="J202"/>
  <c r="I202"/>
  <c r="H202"/>
  <c r="A203"/>
  <c r="N203" s="1"/>
  <c r="G202"/>
  <c r="A399"/>
  <c r="N399" s="1"/>
  <c r="E398"/>
  <c r="L398"/>
  <c r="H398"/>
  <c r="G398"/>
  <c r="M398"/>
  <c r="O398"/>
  <c r="J398"/>
  <c r="I398"/>
  <c r="A343"/>
  <c r="N343" s="1"/>
  <c r="E342"/>
  <c r="L342"/>
  <c r="M342"/>
  <c r="H342"/>
  <c r="J342"/>
  <c r="G342"/>
  <c r="O342"/>
  <c r="I342"/>
  <c r="A539"/>
  <c r="N539" s="1"/>
  <c r="E538"/>
  <c r="M538"/>
  <c r="L538"/>
  <c r="O538"/>
  <c r="H538"/>
  <c r="G538"/>
  <c r="J538"/>
  <c r="I538"/>
  <c r="A315"/>
  <c r="N315" s="1"/>
  <c r="E314"/>
  <c r="G314"/>
  <c r="L314"/>
  <c r="O314"/>
  <c r="M314"/>
  <c r="H314"/>
  <c r="J314"/>
  <c r="I314"/>
  <c r="A511"/>
  <c r="N511" s="1"/>
  <c r="E510"/>
  <c r="H510"/>
  <c r="G510"/>
  <c r="M510"/>
  <c r="L510"/>
  <c r="I510"/>
  <c r="O510"/>
  <c r="J510"/>
  <c r="A427"/>
  <c r="N427" s="1"/>
  <c r="E426"/>
  <c r="M426"/>
  <c r="I426"/>
  <c r="L426"/>
  <c r="H426"/>
  <c r="G426"/>
  <c r="J426"/>
  <c r="O426"/>
  <c r="A623"/>
  <c r="N623" s="1"/>
  <c r="E622"/>
  <c r="H622"/>
  <c r="O622"/>
  <c r="M622"/>
  <c r="L622"/>
  <c r="J622"/>
  <c r="G622"/>
  <c r="I622"/>
  <c r="A567"/>
  <c r="N567" s="1"/>
  <c r="E566"/>
  <c r="M566"/>
  <c r="L566"/>
  <c r="H566"/>
  <c r="G566"/>
  <c r="J566"/>
  <c r="O566"/>
  <c r="I566"/>
  <c r="A119"/>
  <c r="N119" s="1"/>
  <c r="E118"/>
  <c r="M118"/>
  <c r="I118"/>
  <c r="G118"/>
  <c r="L118"/>
  <c r="J118"/>
  <c r="H118"/>
  <c r="O118"/>
  <c r="A231"/>
  <c r="N231" s="1"/>
  <c r="E230"/>
  <c r="J230"/>
  <c r="I230"/>
  <c r="O230"/>
  <c r="L230"/>
  <c r="M230"/>
  <c r="H230"/>
  <c r="G230"/>
  <c r="A287"/>
  <c r="N287" s="1"/>
  <c r="E286"/>
  <c r="H286"/>
  <c r="I286"/>
  <c r="M286"/>
  <c r="G286"/>
  <c r="L286"/>
  <c r="O286"/>
  <c r="J286"/>
  <c r="A455"/>
  <c r="N455" s="1"/>
  <c r="E454"/>
  <c r="M454"/>
  <c r="L454"/>
  <c r="H454"/>
  <c r="G454"/>
  <c r="J454"/>
  <c r="I454"/>
  <c r="O454"/>
  <c r="M90"/>
  <c r="L90"/>
  <c r="A371"/>
  <c r="M370"/>
  <c r="L370"/>
  <c r="G370"/>
  <c r="I370"/>
  <c r="H370"/>
  <c r="J370"/>
  <c r="O370"/>
  <c r="M174"/>
  <c r="L174"/>
  <c r="A147"/>
  <c r="H146"/>
  <c r="M146"/>
  <c r="G146"/>
  <c r="L146"/>
  <c r="J146"/>
  <c r="O146"/>
  <c r="I146"/>
  <c r="A483"/>
  <c r="M482"/>
  <c r="L482"/>
  <c r="G482"/>
  <c r="H482"/>
  <c r="J482"/>
  <c r="I482"/>
  <c r="O482"/>
  <c r="A259"/>
  <c r="G258"/>
  <c r="M258"/>
  <c r="L258"/>
  <c r="H258"/>
  <c r="J258"/>
  <c r="I258"/>
  <c r="O258"/>
  <c r="M62"/>
  <c r="L62"/>
  <c r="A595"/>
  <c r="M594"/>
  <c r="L594"/>
  <c r="G594"/>
  <c r="H594"/>
  <c r="J594"/>
  <c r="I594"/>
  <c r="O594"/>
  <c r="O174"/>
  <c r="I174"/>
  <c r="J174"/>
  <c r="G174"/>
  <c r="H174"/>
  <c r="A175"/>
  <c r="I90"/>
  <c r="J90"/>
  <c r="G90"/>
  <c r="H90"/>
  <c r="I62"/>
  <c r="G62"/>
  <c r="J62"/>
  <c r="H62"/>
  <c r="O62"/>
  <c r="A63"/>
  <c r="O90"/>
  <c r="A91"/>
  <c r="E63" l="1"/>
  <c r="N63"/>
  <c r="E595"/>
  <c r="N595"/>
  <c r="E91"/>
  <c r="N91"/>
  <c r="E175"/>
  <c r="N175"/>
  <c r="E259"/>
  <c r="N259"/>
  <c r="E483"/>
  <c r="N483"/>
  <c r="E147"/>
  <c r="N147"/>
  <c r="E371"/>
  <c r="N371"/>
  <c r="A456"/>
  <c r="N456" s="1"/>
  <c r="E455"/>
  <c r="L455"/>
  <c r="M455"/>
  <c r="H455"/>
  <c r="G455"/>
  <c r="J455"/>
  <c r="I455"/>
  <c r="O455"/>
  <c r="O231"/>
  <c r="E231"/>
  <c r="G231"/>
  <c r="J231"/>
  <c r="I231"/>
  <c r="H231"/>
  <c r="L231"/>
  <c r="M231"/>
  <c r="A232"/>
  <c r="N232" s="1"/>
  <c r="A568"/>
  <c r="N568" s="1"/>
  <c r="E567"/>
  <c r="L567"/>
  <c r="H567"/>
  <c r="G567"/>
  <c r="J567"/>
  <c r="M567"/>
  <c r="I567"/>
  <c r="O567"/>
  <c r="A428"/>
  <c r="N428" s="1"/>
  <c r="E427"/>
  <c r="O427"/>
  <c r="M427"/>
  <c r="H427"/>
  <c r="G427"/>
  <c r="J427"/>
  <c r="L427"/>
  <c r="I427"/>
  <c r="A316"/>
  <c r="N316" s="1"/>
  <c r="E315"/>
  <c r="L315"/>
  <c r="M315"/>
  <c r="H315"/>
  <c r="J315"/>
  <c r="G315"/>
  <c r="I315"/>
  <c r="O315"/>
  <c r="A344"/>
  <c r="N344" s="1"/>
  <c r="E343"/>
  <c r="M343"/>
  <c r="H343"/>
  <c r="J343"/>
  <c r="L343"/>
  <c r="G343"/>
  <c r="I343"/>
  <c r="O343"/>
  <c r="A288"/>
  <c r="N288" s="1"/>
  <c r="E287"/>
  <c r="G287"/>
  <c r="L287"/>
  <c r="M287"/>
  <c r="O287"/>
  <c r="H287"/>
  <c r="J287"/>
  <c r="I287"/>
  <c r="A120"/>
  <c r="N120" s="1"/>
  <c r="E119"/>
  <c r="M119"/>
  <c r="G119"/>
  <c r="I119"/>
  <c r="L119"/>
  <c r="H119"/>
  <c r="J119"/>
  <c r="O119"/>
  <c r="A624"/>
  <c r="N624" s="1"/>
  <c r="E623"/>
  <c r="M623"/>
  <c r="L623"/>
  <c r="G623"/>
  <c r="H623"/>
  <c r="J623"/>
  <c r="I623"/>
  <c r="O623"/>
  <c r="A512"/>
  <c r="N512" s="1"/>
  <c r="E511"/>
  <c r="I511"/>
  <c r="L511"/>
  <c r="M511"/>
  <c r="H511"/>
  <c r="G511"/>
  <c r="J511"/>
  <c r="O511"/>
  <c r="A540"/>
  <c r="N540" s="1"/>
  <c r="E539"/>
  <c r="L539"/>
  <c r="M539"/>
  <c r="H539"/>
  <c r="G539"/>
  <c r="J539"/>
  <c r="I539"/>
  <c r="O539"/>
  <c r="A400"/>
  <c r="N400" s="1"/>
  <c r="E399"/>
  <c r="M399"/>
  <c r="O399"/>
  <c r="L399"/>
  <c r="H399"/>
  <c r="G399"/>
  <c r="J399"/>
  <c r="I399"/>
  <c r="E203"/>
  <c r="L203"/>
  <c r="J203"/>
  <c r="M203"/>
  <c r="I203"/>
  <c r="H203"/>
  <c r="O203"/>
  <c r="G203"/>
  <c r="A204"/>
  <c r="N204" s="1"/>
  <c r="M91"/>
  <c r="L91"/>
  <c r="M175"/>
  <c r="L175"/>
  <c r="A260"/>
  <c r="M259"/>
  <c r="L259"/>
  <c r="H259"/>
  <c r="G259"/>
  <c r="I259"/>
  <c r="J259"/>
  <c r="O259"/>
  <c r="O147"/>
  <c r="M147"/>
  <c r="G147"/>
  <c r="L147"/>
  <c r="H147"/>
  <c r="I147"/>
  <c r="A148"/>
  <c r="J147"/>
  <c r="A596"/>
  <c r="M595"/>
  <c r="L595"/>
  <c r="G595"/>
  <c r="H595"/>
  <c r="J595"/>
  <c r="O595"/>
  <c r="I595"/>
  <c r="M63"/>
  <c r="L63"/>
  <c r="A484"/>
  <c r="M483"/>
  <c r="L483"/>
  <c r="G483"/>
  <c r="H483"/>
  <c r="J483"/>
  <c r="I483"/>
  <c r="O483"/>
  <c r="A372"/>
  <c r="M371"/>
  <c r="L371"/>
  <c r="G371"/>
  <c r="I371"/>
  <c r="H371"/>
  <c r="J371"/>
  <c r="O371"/>
  <c r="I175"/>
  <c r="G175"/>
  <c r="J175"/>
  <c r="H175"/>
  <c r="A176"/>
  <c r="O175"/>
  <c r="I91"/>
  <c r="G91"/>
  <c r="J91"/>
  <c r="H91"/>
  <c r="I63"/>
  <c r="J63"/>
  <c r="G63"/>
  <c r="H63"/>
  <c r="A92"/>
  <c r="O91"/>
  <c r="A64"/>
  <c r="O63"/>
  <c r="E64" l="1"/>
  <c r="N64"/>
  <c r="E176"/>
  <c r="N176"/>
  <c r="E484"/>
  <c r="N484"/>
  <c r="E148"/>
  <c r="N148"/>
  <c r="E92"/>
  <c r="N92"/>
  <c r="E596"/>
  <c r="N596"/>
  <c r="E260"/>
  <c r="N260"/>
  <c r="E372"/>
  <c r="N372"/>
  <c r="I540"/>
  <c r="E540"/>
  <c r="L540"/>
  <c r="M540"/>
  <c r="H540"/>
  <c r="G540"/>
  <c r="J540"/>
  <c r="A541"/>
  <c r="N541" s="1"/>
  <c r="I624"/>
  <c r="E624"/>
  <c r="M624"/>
  <c r="G624"/>
  <c r="H624"/>
  <c r="J624"/>
  <c r="A625"/>
  <c r="N625" s="1"/>
  <c r="L624"/>
  <c r="I288"/>
  <c r="E288"/>
  <c r="M288"/>
  <c r="L288"/>
  <c r="H288"/>
  <c r="J288"/>
  <c r="A289"/>
  <c r="N289" s="1"/>
  <c r="G288"/>
  <c r="I316"/>
  <c r="E316"/>
  <c r="H316"/>
  <c r="J316"/>
  <c r="L316"/>
  <c r="M316"/>
  <c r="G316"/>
  <c r="A317"/>
  <c r="N317" s="1"/>
  <c r="E568"/>
  <c r="H568"/>
  <c r="G568"/>
  <c r="J568"/>
  <c r="A569"/>
  <c r="N569" s="1"/>
  <c r="I568"/>
  <c r="L568"/>
  <c r="M568"/>
  <c r="E456"/>
  <c r="L456"/>
  <c r="H456"/>
  <c r="G456"/>
  <c r="M456"/>
  <c r="I456"/>
  <c r="J456"/>
  <c r="A457"/>
  <c r="N457" s="1"/>
  <c r="E204"/>
  <c r="M204"/>
  <c r="I204"/>
  <c r="H204"/>
  <c r="J204"/>
  <c r="A205"/>
  <c r="N205" s="1"/>
  <c r="G204"/>
  <c r="L204"/>
  <c r="I400"/>
  <c r="E400"/>
  <c r="M400"/>
  <c r="L400"/>
  <c r="H400"/>
  <c r="G400"/>
  <c r="J400"/>
  <c r="A401"/>
  <c r="N401" s="1"/>
  <c r="I512"/>
  <c r="E512"/>
  <c r="M512"/>
  <c r="H512"/>
  <c r="G512"/>
  <c r="J512"/>
  <c r="A513"/>
  <c r="N513" s="1"/>
  <c r="L512"/>
  <c r="A121"/>
  <c r="N121" s="1"/>
  <c r="E120"/>
  <c r="M120"/>
  <c r="L120"/>
  <c r="J120"/>
  <c r="H120"/>
  <c r="G120"/>
  <c r="I120"/>
  <c r="E344"/>
  <c r="H344"/>
  <c r="J344"/>
  <c r="G344"/>
  <c r="I344"/>
  <c r="A345"/>
  <c r="N345" s="1"/>
  <c r="L344"/>
  <c r="M344"/>
  <c r="I428"/>
  <c r="E428"/>
  <c r="H428"/>
  <c r="G428"/>
  <c r="J428"/>
  <c r="L428"/>
  <c r="M428"/>
  <c r="A429"/>
  <c r="N429" s="1"/>
  <c r="E232"/>
  <c r="I232"/>
  <c r="H232"/>
  <c r="L232"/>
  <c r="A233"/>
  <c r="N233" s="1"/>
  <c r="G232"/>
  <c r="M232"/>
  <c r="J232"/>
  <c r="I372"/>
  <c r="M372"/>
  <c r="L372"/>
  <c r="A373"/>
  <c r="G372"/>
  <c r="H372"/>
  <c r="J372"/>
  <c r="I260"/>
  <c r="G260"/>
  <c r="M260"/>
  <c r="H260"/>
  <c r="L260"/>
  <c r="J260"/>
  <c r="A261"/>
  <c r="I484"/>
  <c r="M484"/>
  <c r="L484"/>
  <c r="G484"/>
  <c r="H484"/>
  <c r="J484"/>
  <c r="A485"/>
  <c r="M148"/>
  <c r="L148"/>
  <c r="A149"/>
  <c r="I148"/>
  <c r="H148"/>
  <c r="J148"/>
  <c r="G148"/>
  <c r="M64"/>
  <c r="L64"/>
  <c r="M176"/>
  <c r="L176"/>
  <c r="M92"/>
  <c r="L92"/>
  <c r="I596"/>
  <c r="M596"/>
  <c r="L596"/>
  <c r="G596"/>
  <c r="H596"/>
  <c r="J596"/>
  <c r="A597"/>
  <c r="A93"/>
  <c r="I92"/>
  <c r="H92"/>
  <c r="J92"/>
  <c r="G92"/>
  <c r="A65"/>
  <c r="I64"/>
  <c r="G64"/>
  <c r="H64"/>
  <c r="J64"/>
  <c r="A177"/>
  <c r="I176"/>
  <c r="J176"/>
  <c r="G176"/>
  <c r="H176"/>
  <c r="E177" l="1"/>
  <c r="N177"/>
  <c r="E597"/>
  <c r="N597"/>
  <c r="E485"/>
  <c r="N485"/>
  <c r="E149"/>
  <c r="N149"/>
  <c r="E93"/>
  <c r="N93"/>
  <c r="E261"/>
  <c r="N261"/>
  <c r="E65"/>
  <c r="N65"/>
  <c r="E373"/>
  <c r="N373"/>
  <c r="E345"/>
  <c r="L345"/>
  <c r="J345"/>
  <c r="M345"/>
  <c r="I345"/>
  <c r="H345"/>
  <c r="A346"/>
  <c r="N346" s="1"/>
  <c r="G345"/>
  <c r="E625"/>
  <c r="H625"/>
  <c r="L625"/>
  <c r="A626"/>
  <c r="N626" s="1"/>
  <c r="M625"/>
  <c r="G625"/>
  <c r="J625"/>
  <c r="I625"/>
  <c r="E541"/>
  <c r="I541"/>
  <c r="H541"/>
  <c r="A542"/>
  <c r="N542" s="1"/>
  <c r="G541"/>
  <c r="L541"/>
  <c r="M541"/>
  <c r="J541"/>
  <c r="E233"/>
  <c r="L233"/>
  <c r="A234"/>
  <c r="N234" s="1"/>
  <c r="J233"/>
  <c r="M233"/>
  <c r="G233"/>
  <c r="I233"/>
  <c r="H233"/>
  <c r="A122"/>
  <c r="N122" s="1"/>
  <c r="E121"/>
  <c r="J121"/>
  <c r="L121"/>
  <c r="H121"/>
  <c r="M121"/>
  <c r="G121"/>
  <c r="I121"/>
  <c r="E457"/>
  <c r="H457"/>
  <c r="A458"/>
  <c r="N458" s="1"/>
  <c r="G457"/>
  <c r="L457"/>
  <c r="J457"/>
  <c r="I457"/>
  <c r="M457"/>
  <c r="E569"/>
  <c r="L569"/>
  <c r="A570"/>
  <c r="N570" s="1"/>
  <c r="G569"/>
  <c r="M569"/>
  <c r="J569"/>
  <c r="I569"/>
  <c r="H569"/>
  <c r="E289"/>
  <c r="M289"/>
  <c r="J289"/>
  <c r="I289"/>
  <c r="H289"/>
  <c r="L289"/>
  <c r="A290"/>
  <c r="N290" s="1"/>
  <c r="G289"/>
  <c r="E429"/>
  <c r="L429"/>
  <c r="M429"/>
  <c r="J429"/>
  <c r="I429"/>
  <c r="H429"/>
  <c r="A430"/>
  <c r="N430" s="1"/>
  <c r="G429"/>
  <c r="E513"/>
  <c r="M513"/>
  <c r="J513"/>
  <c r="I513"/>
  <c r="H513"/>
  <c r="G513"/>
  <c r="L513"/>
  <c r="A514"/>
  <c r="N514" s="1"/>
  <c r="E401"/>
  <c r="L401"/>
  <c r="A402"/>
  <c r="N402" s="1"/>
  <c r="M401"/>
  <c r="G401"/>
  <c r="I401"/>
  <c r="J401"/>
  <c r="H401"/>
  <c r="E205"/>
  <c r="G205"/>
  <c r="I205"/>
  <c r="H205"/>
  <c r="L205"/>
  <c r="A206"/>
  <c r="N206" s="1"/>
  <c r="M205"/>
  <c r="J205"/>
  <c r="E317"/>
  <c r="I317"/>
  <c r="H317"/>
  <c r="A318"/>
  <c r="N318" s="1"/>
  <c r="G317"/>
  <c r="L317"/>
  <c r="M317"/>
  <c r="J317"/>
  <c r="M177"/>
  <c r="L177"/>
  <c r="M65"/>
  <c r="L65"/>
  <c r="M597"/>
  <c r="L597"/>
  <c r="A598"/>
  <c r="G597"/>
  <c r="H597"/>
  <c r="I597"/>
  <c r="J597"/>
  <c r="M485"/>
  <c r="L485"/>
  <c r="I485"/>
  <c r="J485"/>
  <c r="A486"/>
  <c r="G485"/>
  <c r="H485"/>
  <c r="M261"/>
  <c r="L261"/>
  <c r="I261"/>
  <c r="J261"/>
  <c r="A262"/>
  <c r="G261"/>
  <c r="H261"/>
  <c r="M373"/>
  <c r="L373"/>
  <c r="A374"/>
  <c r="G373"/>
  <c r="H373"/>
  <c r="I373"/>
  <c r="J373"/>
  <c r="M149"/>
  <c r="L149"/>
  <c r="A150"/>
  <c r="G149"/>
  <c r="H149"/>
  <c r="I149"/>
  <c r="J149"/>
  <c r="M93"/>
  <c r="L93"/>
  <c r="A178"/>
  <c r="I177"/>
  <c r="G177"/>
  <c r="J177"/>
  <c r="H177"/>
  <c r="A94"/>
  <c r="I93"/>
  <c r="G93"/>
  <c r="J93"/>
  <c r="H93"/>
  <c r="A66"/>
  <c r="I65"/>
  <c r="J65"/>
  <c r="G65"/>
  <c r="H65"/>
  <c r="E178" l="1"/>
  <c r="N178"/>
  <c r="E262"/>
  <c r="N262"/>
  <c r="E66"/>
  <c r="N66"/>
  <c r="E486"/>
  <c r="N486"/>
  <c r="E94"/>
  <c r="N94"/>
  <c r="E150"/>
  <c r="N150"/>
  <c r="E598"/>
  <c r="N598"/>
  <c r="E374"/>
  <c r="N374"/>
  <c r="E206"/>
  <c r="G206"/>
  <c r="L206"/>
  <c r="J206"/>
  <c r="M206"/>
  <c r="I206"/>
  <c r="H206"/>
  <c r="E402"/>
  <c r="L402"/>
  <c r="I402"/>
  <c r="J402"/>
  <c r="M402"/>
  <c r="H402"/>
  <c r="G402"/>
  <c r="E514"/>
  <c r="L514"/>
  <c r="M514"/>
  <c r="I514"/>
  <c r="H514"/>
  <c r="G514"/>
  <c r="J514"/>
  <c r="E570"/>
  <c r="M570"/>
  <c r="I570"/>
  <c r="H570"/>
  <c r="G570"/>
  <c r="L570"/>
  <c r="J570"/>
  <c r="I122"/>
  <c r="E122"/>
  <c r="L122"/>
  <c r="H122"/>
  <c r="G122"/>
  <c r="M122"/>
  <c r="J122"/>
  <c r="E626"/>
  <c r="M626"/>
  <c r="G626"/>
  <c r="J626"/>
  <c r="L626"/>
  <c r="I626"/>
  <c r="H626"/>
  <c r="E290"/>
  <c r="M290"/>
  <c r="H290"/>
  <c r="J290"/>
  <c r="L290"/>
  <c r="G290"/>
  <c r="I290"/>
  <c r="E234"/>
  <c r="L234"/>
  <c r="G234"/>
  <c r="M234"/>
  <c r="J234"/>
  <c r="I234"/>
  <c r="H234"/>
  <c r="E542"/>
  <c r="L542"/>
  <c r="H542"/>
  <c r="M542"/>
  <c r="G542"/>
  <c r="J542"/>
  <c r="I542"/>
  <c r="E318"/>
  <c r="M318"/>
  <c r="G318"/>
  <c r="L318"/>
  <c r="I318"/>
  <c r="J318"/>
  <c r="H318"/>
  <c r="E430"/>
  <c r="M430"/>
  <c r="G430"/>
  <c r="I430"/>
  <c r="L430"/>
  <c r="J430"/>
  <c r="H430"/>
  <c r="E458"/>
  <c r="M458"/>
  <c r="I458"/>
  <c r="H458"/>
  <c r="G458"/>
  <c r="L458"/>
  <c r="J458"/>
  <c r="E346"/>
  <c r="L346"/>
  <c r="M346"/>
  <c r="G346"/>
  <c r="I346"/>
  <c r="J346"/>
  <c r="H346"/>
  <c r="M66"/>
  <c r="L66"/>
  <c r="M178"/>
  <c r="L178"/>
  <c r="M150"/>
  <c r="L150"/>
  <c r="I150"/>
  <c r="H150"/>
  <c r="G150"/>
  <c r="J150"/>
  <c r="M374"/>
  <c r="L374"/>
  <c r="J374"/>
  <c r="G374"/>
  <c r="I374"/>
  <c r="H374"/>
  <c r="M598"/>
  <c r="L598"/>
  <c r="J598"/>
  <c r="G598"/>
  <c r="I598"/>
  <c r="H598"/>
  <c r="M94"/>
  <c r="L94"/>
  <c r="M262"/>
  <c r="L262"/>
  <c r="I262"/>
  <c r="H262"/>
  <c r="J262"/>
  <c r="G262"/>
  <c r="M486"/>
  <c r="L486"/>
  <c r="J486"/>
  <c r="G486"/>
  <c r="I486"/>
  <c r="H486"/>
  <c r="I66"/>
  <c r="G66"/>
  <c r="H66"/>
  <c r="J66"/>
  <c r="I178"/>
  <c r="J178"/>
  <c r="G178"/>
  <c r="H178"/>
  <c r="I94"/>
  <c r="H94"/>
  <c r="J94"/>
  <c r="G94"/>
  <c r="O4" l="1"/>
  <c r="F75" i="36"/>
  <c r="B75" s="1"/>
  <c r="F58"/>
  <c r="B58" s="1"/>
  <c r="F27"/>
  <c r="F28" s="1"/>
  <c r="F74"/>
  <c r="B74" s="1"/>
  <c r="F73"/>
  <c r="B73" s="1"/>
  <c r="F71"/>
  <c r="F72" s="1"/>
  <c r="B72" s="1"/>
  <c r="F68"/>
  <c r="F69" s="1"/>
  <c r="F66"/>
  <c r="B66" s="1"/>
  <c r="F65"/>
  <c r="B65" s="1"/>
  <c r="F64"/>
  <c r="B64" s="1"/>
  <c r="F60"/>
  <c r="F61" s="1"/>
  <c r="F49"/>
  <c r="F50" s="1"/>
  <c r="F51" s="1"/>
  <c r="F37"/>
  <c r="F38" s="1"/>
  <c r="F36"/>
  <c r="F26"/>
  <c r="B26" s="1"/>
  <c r="F25"/>
  <c r="B25" s="1"/>
  <c r="F23"/>
  <c r="F24" s="1"/>
  <c r="B24" s="1"/>
  <c r="F18"/>
  <c r="F19" s="1"/>
  <c r="F17"/>
  <c r="F7"/>
  <c r="F8" s="1"/>
  <c r="F6"/>
  <c r="F5"/>
  <c r="B5" s="1"/>
  <c r="B2"/>
  <c r="B11" i="1"/>
  <c r="B49" i="36"/>
  <c r="F3"/>
  <c r="B3" s="1"/>
  <c r="P11" i="1"/>
  <c r="J4" i="37"/>
  <c r="H4"/>
  <c r="F4"/>
  <c r="C4"/>
  <c r="A5"/>
  <c r="N5" s="1"/>
  <c r="A49" i="36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I4" i="37"/>
  <c r="A4" i="21"/>
  <c r="A5" s="1"/>
  <c r="A6" s="1"/>
  <c r="A7" s="1"/>
  <c r="A8" s="1"/>
  <c r="A9" s="1"/>
  <c r="A10" s="1"/>
  <c r="A11" s="1"/>
  <c r="A12" s="1"/>
  <c r="A13" s="1"/>
  <c r="A14" s="1"/>
  <c r="A15" s="1"/>
  <c r="A12" i="1"/>
  <c r="P12" s="1"/>
  <c r="G4" i="37"/>
  <c r="H67" i="8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C67"/>
  <c r="I67" s="1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B6" i="36"/>
  <c r="B17"/>
  <c r="B27"/>
  <c r="B35"/>
  <c r="B36"/>
  <c r="F67"/>
  <c r="B67" s="1"/>
  <c r="B68"/>
  <c r="B71" l="1"/>
  <c r="F59"/>
  <c r="B59" s="1"/>
  <c r="B23"/>
  <c r="F29"/>
  <c r="F30" s="1"/>
  <c r="B30" s="1"/>
  <c r="B28"/>
  <c r="B12" i="1"/>
  <c r="B18" i="36"/>
  <c r="F4"/>
  <c r="B4" s="1"/>
  <c r="B60"/>
  <c r="A6" i="37"/>
  <c r="J6" s="1"/>
  <c r="E5"/>
  <c r="C5"/>
  <c r="B38" i="36"/>
  <c r="F39"/>
  <c r="B69"/>
  <c r="F70"/>
  <c r="B70" s="1"/>
  <c r="A13" i="1"/>
  <c r="B7" i="36"/>
  <c r="B37"/>
  <c r="D5" i="37"/>
  <c r="F5"/>
  <c r="L5" s="1"/>
  <c r="L4"/>
  <c r="M4"/>
  <c r="O5"/>
  <c r="G5"/>
  <c r="H5"/>
  <c r="I5"/>
  <c r="J5"/>
  <c r="C6"/>
  <c r="B8" i="36"/>
  <c r="F9"/>
  <c r="F31"/>
  <c r="B61"/>
  <c r="F62"/>
  <c r="B19"/>
  <c r="F20"/>
  <c r="B51"/>
  <c r="F52"/>
  <c r="B29"/>
  <c r="B50"/>
  <c r="G67" i="8"/>
  <c r="A1" i="37"/>
  <c r="B4" s="1"/>
  <c r="K12" i="1"/>
  <c r="N11"/>
  <c r="N12"/>
  <c r="M11"/>
  <c r="O12"/>
  <c r="L11"/>
  <c r="M12"/>
  <c r="L12"/>
  <c r="D4" i="37"/>
  <c r="H6" l="1"/>
  <c r="F6"/>
  <c r="L6" s="1"/>
  <c r="G6"/>
  <c r="A7"/>
  <c r="E7" s="1"/>
  <c r="I6"/>
  <c r="O6"/>
  <c r="D6"/>
  <c r="E6"/>
  <c r="N6"/>
  <c r="K4"/>
  <c r="M5"/>
  <c r="B5"/>
  <c r="K5" s="1"/>
  <c r="F40" i="36"/>
  <c r="B39"/>
  <c r="B13" i="1"/>
  <c r="P13"/>
  <c r="A14"/>
  <c r="F53" i="36"/>
  <c r="B52"/>
  <c r="F63"/>
  <c r="B63" s="1"/>
  <c r="B62"/>
  <c r="F10"/>
  <c r="B9"/>
  <c r="F32"/>
  <c r="B31"/>
  <c r="B20"/>
  <c r="F21"/>
  <c r="D7" i="37" l="1"/>
  <c r="A8"/>
  <c r="N7"/>
  <c r="G7"/>
  <c r="F7"/>
  <c r="L7" s="1"/>
  <c r="M6"/>
  <c r="H7"/>
  <c r="J7"/>
  <c r="C7"/>
  <c r="O7"/>
  <c r="I7"/>
  <c r="E8"/>
  <c r="N8"/>
  <c r="B6"/>
  <c r="K6" s="1"/>
  <c r="A15" i="1"/>
  <c r="P14"/>
  <c r="B14"/>
  <c r="F41" i="36"/>
  <c r="B40"/>
  <c r="M7" i="37"/>
  <c r="B7"/>
  <c r="K7" s="1"/>
  <c r="H8"/>
  <c r="I8"/>
  <c r="J8"/>
  <c r="G8"/>
  <c r="A11"/>
  <c r="C8"/>
  <c r="O8" s="1"/>
  <c r="A9"/>
  <c r="D8"/>
  <c r="F8"/>
  <c r="B53" i="36"/>
  <c r="F54"/>
  <c r="B21"/>
  <c r="F22"/>
  <c r="B22" s="1"/>
  <c r="B32"/>
  <c r="F33"/>
  <c r="B10"/>
  <c r="F11"/>
  <c r="E9" i="37" l="1"/>
  <c r="N9"/>
  <c r="E11"/>
  <c r="N11"/>
  <c r="B8"/>
  <c r="K8" s="1"/>
  <c r="F42" i="36"/>
  <c r="B41"/>
  <c r="P15" i="1"/>
  <c r="B15"/>
  <c r="A16"/>
  <c r="L8" i="37"/>
  <c r="M8"/>
  <c r="G9"/>
  <c r="H9"/>
  <c r="I9"/>
  <c r="J9"/>
  <c r="O11"/>
  <c r="I11"/>
  <c r="J11"/>
  <c r="G11"/>
  <c r="H11"/>
  <c r="A10"/>
  <c r="A12"/>
  <c r="F11"/>
  <c r="D9"/>
  <c r="F9"/>
  <c r="C9"/>
  <c r="O9" s="1"/>
  <c r="C11"/>
  <c r="D11"/>
  <c r="F55" i="36"/>
  <c r="B54"/>
  <c r="B11"/>
  <c r="F12"/>
  <c r="B33"/>
  <c r="F34"/>
  <c r="B34" s="1"/>
  <c r="E10" i="37" l="1"/>
  <c r="N10"/>
  <c r="E12"/>
  <c r="N12"/>
  <c r="B9"/>
  <c r="K9" s="1"/>
  <c r="A17" i="1"/>
  <c r="P16"/>
  <c r="B16"/>
  <c r="B42" i="36"/>
  <c r="F43"/>
  <c r="L9" i="37"/>
  <c r="M9"/>
  <c r="L11"/>
  <c r="M11"/>
  <c r="J10"/>
  <c r="G10"/>
  <c r="H10"/>
  <c r="I10"/>
  <c r="O12"/>
  <c r="H12"/>
  <c r="I12"/>
  <c r="J12"/>
  <c r="G12"/>
  <c r="A13"/>
  <c r="C10"/>
  <c r="O10" s="1"/>
  <c r="F10"/>
  <c r="D10"/>
  <c r="F12"/>
  <c r="D12"/>
  <c r="C12"/>
  <c r="B12" i="36"/>
  <c r="F13"/>
  <c r="B55"/>
  <c r="F56"/>
  <c r="E13" i="37" l="1"/>
  <c r="N13"/>
  <c r="B10"/>
  <c r="K10" s="1"/>
  <c r="B43" i="36"/>
  <c r="F44"/>
  <c r="A18" i="1"/>
  <c r="P17"/>
  <c r="B17"/>
  <c r="L10" i="37"/>
  <c r="M10"/>
  <c r="L12"/>
  <c r="M12"/>
  <c r="O13"/>
  <c r="G13"/>
  <c r="H13"/>
  <c r="I13"/>
  <c r="J13"/>
  <c r="A14"/>
  <c r="C13"/>
  <c r="F13"/>
  <c r="D13"/>
  <c r="F14" i="36"/>
  <c r="B13"/>
  <c r="F57"/>
  <c r="B57" s="1"/>
  <c r="B56"/>
  <c r="B11" i="37" l="1"/>
  <c r="K11" s="1"/>
  <c r="E14"/>
  <c r="N14"/>
  <c r="B18" i="1"/>
  <c r="A19"/>
  <c r="P18"/>
  <c r="B44" i="36"/>
  <c r="F45"/>
  <c r="L13" i="37"/>
  <c r="M13"/>
  <c r="B12"/>
  <c r="O14"/>
  <c r="J14"/>
  <c r="G14"/>
  <c r="H14"/>
  <c r="I14"/>
  <c r="A15"/>
  <c r="F14"/>
  <c r="C14"/>
  <c r="D14"/>
  <c r="B14" i="36"/>
  <c r="F15"/>
  <c r="E15" i="37" l="1"/>
  <c r="N15"/>
  <c r="P19" i="1"/>
  <c r="B19"/>
  <c r="A20"/>
  <c r="B45" i="36"/>
  <c r="F46"/>
  <c r="L14" i="37"/>
  <c r="M14"/>
  <c r="K12"/>
  <c r="B13"/>
  <c r="F15"/>
  <c r="C15"/>
  <c r="O15" s="1"/>
  <c r="I15"/>
  <c r="J15"/>
  <c r="G15"/>
  <c r="H15"/>
  <c r="D15"/>
  <c r="A16"/>
  <c r="N16" s="1"/>
  <c r="A18"/>
  <c r="F16" i="36"/>
  <c r="B16" s="1"/>
  <c r="B15"/>
  <c r="E18" i="37" l="1"/>
  <c r="N18"/>
  <c r="F16"/>
  <c r="L16" s="1"/>
  <c r="E16"/>
  <c r="P20" i="1"/>
  <c r="B20"/>
  <c r="A21"/>
  <c r="B46" i="36"/>
  <c r="F47"/>
  <c r="L15" i="37"/>
  <c r="M15"/>
  <c r="K13"/>
  <c r="B14"/>
  <c r="H16"/>
  <c r="I16"/>
  <c r="J16"/>
  <c r="G16"/>
  <c r="O18"/>
  <c r="J18"/>
  <c r="G18"/>
  <c r="H18"/>
  <c r="I18"/>
  <c r="A17"/>
  <c r="N17" s="1"/>
  <c r="C16"/>
  <c r="O16" s="1"/>
  <c r="D16"/>
  <c r="A19"/>
  <c r="M13" i="1"/>
  <c r="N13"/>
  <c r="O13"/>
  <c r="L13"/>
  <c r="K13"/>
  <c r="E19" i="37" l="1"/>
  <c r="N19"/>
  <c r="M16"/>
  <c r="F17"/>
  <c r="L17" s="1"/>
  <c r="E17"/>
  <c r="A22" i="1"/>
  <c r="P21"/>
  <c r="B21"/>
  <c r="B47" i="36"/>
  <c r="F48"/>
  <c r="B48" s="1"/>
  <c r="D17" i="37"/>
  <c r="C17"/>
  <c r="O17" s="1"/>
  <c r="K14"/>
  <c r="B15"/>
  <c r="O19"/>
  <c r="I19"/>
  <c r="J19"/>
  <c r="G19"/>
  <c r="H19"/>
  <c r="G17"/>
  <c r="H17"/>
  <c r="I17"/>
  <c r="J17"/>
  <c r="A20"/>
  <c r="C18"/>
  <c r="F18"/>
  <c r="D18"/>
  <c r="E20" l="1"/>
  <c r="N20"/>
  <c r="M17"/>
  <c r="I16" i="1"/>
  <c r="J16"/>
  <c r="M16"/>
  <c r="N16"/>
  <c r="K16"/>
  <c r="O16"/>
  <c r="L16"/>
  <c r="A23"/>
  <c r="B22"/>
  <c r="P22"/>
  <c r="M18" i="37"/>
  <c r="L18"/>
  <c r="K15"/>
  <c r="B16"/>
  <c r="H20"/>
  <c r="I20"/>
  <c r="J20"/>
  <c r="G20"/>
  <c r="A21"/>
  <c r="O20"/>
  <c r="F19"/>
  <c r="D19"/>
  <c r="C19"/>
  <c r="E21" l="1"/>
  <c r="N21"/>
  <c r="I17" i="1"/>
  <c r="J17"/>
  <c r="N17"/>
  <c r="L17"/>
  <c r="O17"/>
  <c r="M17"/>
  <c r="K17"/>
  <c r="A24"/>
  <c r="P23"/>
  <c r="B23"/>
  <c r="I14"/>
  <c r="J14"/>
  <c r="O14"/>
  <c r="L14"/>
  <c r="N14"/>
  <c r="K14"/>
  <c r="M14"/>
  <c r="I15"/>
  <c r="J15"/>
  <c r="N15"/>
  <c r="O15"/>
  <c r="K15"/>
  <c r="M15"/>
  <c r="L15"/>
  <c r="I20"/>
  <c r="J20"/>
  <c r="L20"/>
  <c r="N20"/>
  <c r="M20"/>
  <c r="O20"/>
  <c r="K20"/>
  <c r="I18"/>
  <c r="J18"/>
  <c r="L18"/>
  <c r="O18"/>
  <c r="M18"/>
  <c r="N18"/>
  <c r="K18"/>
  <c r="I19"/>
  <c r="J19"/>
  <c r="O19"/>
  <c r="M19"/>
  <c r="L19"/>
  <c r="N19"/>
  <c r="K19"/>
  <c r="I21"/>
  <c r="J21"/>
  <c r="N21"/>
  <c r="M21"/>
  <c r="O21"/>
  <c r="K21"/>
  <c r="L21"/>
  <c r="M19" i="37"/>
  <c r="L19"/>
  <c r="K16"/>
  <c r="B17"/>
  <c r="G21"/>
  <c r="H21"/>
  <c r="I21"/>
  <c r="J21"/>
  <c r="A22"/>
  <c r="O21"/>
  <c r="D20"/>
  <c r="C20"/>
  <c r="F20"/>
  <c r="E22" l="1"/>
  <c r="N22"/>
  <c r="B24" i="1"/>
  <c r="P24"/>
  <c r="A25"/>
  <c r="J22"/>
  <c r="I22"/>
  <c r="O22"/>
  <c r="M22"/>
  <c r="K22"/>
  <c r="N22"/>
  <c r="L22"/>
  <c r="L20" i="37"/>
  <c r="M20"/>
  <c r="K17"/>
  <c r="B18"/>
  <c r="J22"/>
  <c r="G22"/>
  <c r="H22"/>
  <c r="I22"/>
  <c r="A25"/>
  <c r="A23"/>
  <c r="F21"/>
  <c r="D21"/>
  <c r="C21"/>
  <c r="E25" l="1"/>
  <c r="N25"/>
  <c r="E23"/>
  <c r="N23"/>
  <c r="P25" i="1"/>
  <c r="B25"/>
  <c r="A26"/>
  <c r="I23"/>
  <c r="J23"/>
  <c r="O23"/>
  <c r="K23"/>
  <c r="L23"/>
  <c r="M23"/>
  <c r="N23"/>
  <c r="M21" i="37"/>
  <c r="L21"/>
  <c r="L25"/>
  <c r="M25"/>
  <c r="B19"/>
  <c r="K18"/>
  <c r="G25"/>
  <c r="H25"/>
  <c r="I25"/>
  <c r="J25"/>
  <c r="A24"/>
  <c r="I23"/>
  <c r="J23"/>
  <c r="G23"/>
  <c r="H23"/>
  <c r="A26"/>
  <c r="O25"/>
  <c r="F22"/>
  <c r="C22"/>
  <c r="O22" s="1"/>
  <c r="D22"/>
  <c r="E24" l="1"/>
  <c r="N24"/>
  <c r="E26"/>
  <c r="N26"/>
  <c r="P26" i="1"/>
  <c r="A27"/>
  <c r="B26"/>
  <c r="I24"/>
  <c r="J24"/>
  <c r="K24"/>
  <c r="O24"/>
  <c r="L24"/>
  <c r="N24"/>
  <c r="M24"/>
  <c r="L26" i="37"/>
  <c r="M26"/>
  <c r="M22"/>
  <c r="L22"/>
  <c r="K19"/>
  <c r="B20"/>
  <c r="H24"/>
  <c r="I24"/>
  <c r="J24"/>
  <c r="G24"/>
  <c r="J26"/>
  <c r="G26"/>
  <c r="H26"/>
  <c r="I26"/>
  <c r="A27"/>
  <c r="O26"/>
  <c r="C23"/>
  <c r="O23" s="1"/>
  <c r="D23"/>
  <c r="F23"/>
  <c r="E27" l="1"/>
  <c r="N27"/>
  <c r="A28" i="1"/>
  <c r="B27"/>
  <c r="P27"/>
  <c r="I25"/>
  <c r="J25"/>
  <c r="N25"/>
  <c r="L25"/>
  <c r="O25"/>
  <c r="M25"/>
  <c r="K25"/>
  <c r="M23" i="37"/>
  <c r="L23"/>
  <c r="L27"/>
  <c r="M27"/>
  <c r="K20"/>
  <c r="B21"/>
  <c r="I27"/>
  <c r="J27"/>
  <c r="G27"/>
  <c r="H27"/>
  <c r="A28"/>
  <c r="O27"/>
  <c r="C24"/>
  <c r="O24" s="1"/>
  <c r="F24"/>
  <c r="D24"/>
  <c r="E28" l="1"/>
  <c r="N28"/>
  <c r="B28" i="1"/>
  <c r="P28"/>
  <c r="A29"/>
  <c r="I26"/>
  <c r="J26"/>
  <c r="M26"/>
  <c r="N26"/>
  <c r="O26"/>
  <c r="L26"/>
  <c r="K26"/>
  <c r="M24" i="37"/>
  <c r="L24"/>
  <c r="L28"/>
  <c r="M28"/>
  <c r="K21"/>
  <c r="B22"/>
  <c r="H28"/>
  <c r="I28"/>
  <c r="J28"/>
  <c r="G28"/>
  <c r="A29"/>
  <c r="O28"/>
  <c r="D25"/>
  <c r="F25"/>
  <c r="C25"/>
  <c r="E29" l="1"/>
  <c r="N29"/>
  <c r="I27" i="1"/>
  <c r="J27"/>
  <c r="O27"/>
  <c r="L27"/>
  <c r="N27"/>
  <c r="K27"/>
  <c r="M27"/>
  <c r="B29"/>
  <c r="P29"/>
  <c r="A30"/>
  <c r="L29" i="37"/>
  <c r="M29"/>
  <c r="K22"/>
  <c r="B23"/>
  <c r="G29"/>
  <c r="H29"/>
  <c r="I29"/>
  <c r="J29"/>
  <c r="A32"/>
  <c r="A30"/>
  <c r="D26"/>
  <c r="C26"/>
  <c r="F26"/>
  <c r="E32" l="1"/>
  <c r="N32"/>
  <c r="E30"/>
  <c r="N30"/>
  <c r="I28" i="1"/>
  <c r="J28"/>
  <c r="K28"/>
  <c r="N28"/>
  <c r="L28"/>
  <c r="O28"/>
  <c r="M28"/>
  <c r="P30"/>
  <c r="B30"/>
  <c r="L32" i="37"/>
  <c r="M32"/>
  <c r="L30"/>
  <c r="M30"/>
  <c r="K23"/>
  <c r="B24"/>
  <c r="A33"/>
  <c r="H32"/>
  <c r="I32"/>
  <c r="O32"/>
  <c r="J32"/>
  <c r="G32"/>
  <c r="C32"/>
  <c r="F32"/>
  <c r="D32"/>
  <c r="J30"/>
  <c r="G30"/>
  <c r="H30"/>
  <c r="I30"/>
  <c r="A31"/>
  <c r="F27"/>
  <c r="D27"/>
  <c r="C27"/>
  <c r="E31" l="1"/>
  <c r="N31"/>
  <c r="E33"/>
  <c r="N33"/>
  <c r="J29" i="1"/>
  <c r="I29"/>
  <c r="O29"/>
  <c r="K29"/>
  <c r="M29"/>
  <c r="L29"/>
  <c r="N29"/>
  <c r="L31" i="37"/>
  <c r="M31"/>
  <c r="L33"/>
  <c r="M33"/>
  <c r="K24"/>
  <c r="B25"/>
  <c r="H33"/>
  <c r="C33"/>
  <c r="G33"/>
  <c r="F33"/>
  <c r="I33"/>
  <c r="J33"/>
  <c r="D33"/>
  <c r="A34"/>
  <c r="O33"/>
  <c r="I31"/>
  <c r="J31"/>
  <c r="G31"/>
  <c r="H31"/>
  <c r="D28"/>
  <c r="C28"/>
  <c r="F28"/>
  <c r="E34" l="1"/>
  <c r="N34"/>
  <c r="I30" i="1"/>
  <c r="I6" s="1"/>
  <c r="J30"/>
  <c r="J6" s="1"/>
  <c r="O30"/>
  <c r="O6" s="1"/>
  <c r="P6" i="16" s="1"/>
  <c r="M30" i="1"/>
  <c r="M6" s="1"/>
  <c r="N6" i="16" s="1"/>
  <c r="K30" i="1"/>
  <c r="K6" s="1"/>
  <c r="L6" i="16" s="1"/>
  <c r="N30" i="1"/>
  <c r="N6" s="1"/>
  <c r="O6" i="16" s="1"/>
  <c r="L30" i="1"/>
  <c r="L6" s="1"/>
  <c r="M6" i="16" s="1"/>
  <c r="L34" i="37"/>
  <c r="M34"/>
  <c r="K25"/>
  <c r="B26"/>
  <c r="C34"/>
  <c r="G34"/>
  <c r="F34"/>
  <c r="J34"/>
  <c r="D34"/>
  <c r="I34"/>
  <c r="A35"/>
  <c r="H34"/>
  <c r="O34"/>
  <c r="F29"/>
  <c r="C29"/>
  <c r="O29" s="1"/>
  <c r="D29"/>
  <c r="E35" l="1"/>
  <c r="N35"/>
  <c r="P6" i="41"/>
  <c r="O6"/>
  <c r="N6"/>
  <c r="M6"/>
  <c r="L6"/>
  <c r="L35" i="37"/>
  <c r="M35"/>
  <c r="K26"/>
  <c r="B27"/>
  <c r="D35"/>
  <c r="I35"/>
  <c r="A36"/>
  <c r="H35"/>
  <c r="C35"/>
  <c r="G35"/>
  <c r="J35"/>
  <c r="F35"/>
  <c r="O35"/>
  <c r="D30"/>
  <c r="C30"/>
  <c r="O30" s="1"/>
  <c r="F30"/>
  <c r="E36" l="1"/>
  <c r="N36"/>
  <c r="L36"/>
  <c r="M36"/>
  <c r="K27"/>
  <c r="B28"/>
  <c r="A37"/>
  <c r="I36"/>
  <c r="H36"/>
  <c r="C36"/>
  <c r="G36"/>
  <c r="D36"/>
  <c r="F36"/>
  <c r="J36"/>
  <c r="A39"/>
  <c r="F31"/>
  <c r="D31"/>
  <c r="C31"/>
  <c r="O31" s="1"/>
  <c r="E39" l="1"/>
  <c r="N39"/>
  <c r="E37"/>
  <c r="N37"/>
  <c r="L37"/>
  <c r="M37"/>
  <c r="L39"/>
  <c r="M39"/>
  <c r="K28"/>
  <c r="B29"/>
  <c r="D39"/>
  <c r="G39"/>
  <c r="A40"/>
  <c r="B39"/>
  <c r="K39" s="1"/>
  <c r="J39"/>
  <c r="C39"/>
  <c r="I39"/>
  <c r="F39"/>
  <c r="H39"/>
  <c r="O39"/>
  <c r="C37"/>
  <c r="F37"/>
  <c r="G37"/>
  <c r="D37"/>
  <c r="J37"/>
  <c r="A38"/>
  <c r="I37"/>
  <c r="H37"/>
  <c r="E40" l="1"/>
  <c r="N40"/>
  <c r="E38"/>
  <c r="N38"/>
  <c r="L38"/>
  <c r="M38"/>
  <c r="L40"/>
  <c r="M40"/>
  <c r="K29"/>
  <c r="B30"/>
  <c r="C38"/>
  <c r="F38"/>
  <c r="H38"/>
  <c r="G38"/>
  <c r="I38"/>
  <c r="D38"/>
  <c r="J38"/>
  <c r="J40"/>
  <c r="C40"/>
  <c r="I40"/>
  <c r="F40"/>
  <c r="H40"/>
  <c r="D40"/>
  <c r="A41"/>
  <c r="B40"/>
  <c r="K40" s="1"/>
  <c r="G40"/>
  <c r="O40"/>
  <c r="E41" l="1"/>
  <c r="N41"/>
  <c r="L41"/>
  <c r="M41"/>
  <c r="K30"/>
  <c r="B31"/>
  <c r="C41"/>
  <c r="H41"/>
  <c r="F41"/>
  <c r="G41"/>
  <c r="J41"/>
  <c r="B41"/>
  <c r="K41" s="1"/>
  <c r="D41"/>
  <c r="A42"/>
  <c r="I41"/>
  <c r="O41"/>
  <c r="E42" l="1"/>
  <c r="N42"/>
  <c r="L42"/>
  <c r="M42"/>
  <c r="K31"/>
  <c r="B32"/>
  <c r="C42"/>
  <c r="F42"/>
  <c r="J42"/>
  <c r="B42"/>
  <c r="K42" s="1"/>
  <c r="D42"/>
  <c r="I42"/>
  <c r="A43"/>
  <c r="G42"/>
  <c r="H42"/>
  <c r="O42"/>
  <c r="O36"/>
  <c r="E43" l="1"/>
  <c r="N43"/>
  <c r="L43"/>
  <c r="M43"/>
  <c r="K32"/>
  <c r="B33"/>
  <c r="D43"/>
  <c r="G43"/>
  <c r="A44"/>
  <c r="B43"/>
  <c r="K43" s="1"/>
  <c r="J43"/>
  <c r="C43"/>
  <c r="I43"/>
  <c r="H43"/>
  <c r="F43"/>
  <c r="A46"/>
  <c r="O37"/>
  <c r="E46" l="1"/>
  <c r="N46"/>
  <c r="E44"/>
  <c r="N44"/>
  <c r="L46"/>
  <c r="M46"/>
  <c r="L44"/>
  <c r="M44"/>
  <c r="K33"/>
  <c r="B34"/>
  <c r="A47"/>
  <c r="H46"/>
  <c r="C46"/>
  <c r="G46"/>
  <c r="F46"/>
  <c r="J46"/>
  <c r="B46"/>
  <c r="K46" s="1"/>
  <c r="D46"/>
  <c r="I46"/>
  <c r="O46"/>
  <c r="J44"/>
  <c r="G44"/>
  <c r="C44"/>
  <c r="I44"/>
  <c r="D44"/>
  <c r="F44"/>
  <c r="H44"/>
  <c r="A45"/>
  <c r="B44"/>
  <c r="K44" s="1"/>
  <c r="O38"/>
  <c r="E45" l="1"/>
  <c r="N45"/>
  <c r="E47"/>
  <c r="N47"/>
  <c r="L47"/>
  <c r="M47"/>
  <c r="L45"/>
  <c r="M45"/>
  <c r="K34"/>
  <c r="B35"/>
  <c r="F47"/>
  <c r="G47"/>
  <c r="D47"/>
  <c r="J47"/>
  <c r="B47"/>
  <c r="K47" s="1"/>
  <c r="I47"/>
  <c r="H47"/>
  <c r="A48"/>
  <c r="C47"/>
  <c r="O47"/>
  <c r="F45"/>
  <c r="J45"/>
  <c r="B45"/>
  <c r="K45" s="1"/>
  <c r="I45"/>
  <c r="D45"/>
  <c r="H45"/>
  <c r="C45"/>
  <c r="G45"/>
  <c r="E48" l="1"/>
  <c r="N48"/>
  <c r="L48"/>
  <c r="M48"/>
  <c r="K35"/>
  <c r="B36"/>
  <c r="D48"/>
  <c r="F48"/>
  <c r="J48"/>
  <c r="A49"/>
  <c r="B48"/>
  <c r="K48" s="1"/>
  <c r="I48"/>
  <c r="H48"/>
  <c r="C48"/>
  <c r="G48"/>
  <c r="O48"/>
  <c r="E49" l="1"/>
  <c r="N49"/>
  <c r="L49"/>
  <c r="M49"/>
  <c r="K36"/>
  <c r="B37"/>
  <c r="F49"/>
  <c r="H49"/>
  <c r="I49"/>
  <c r="B49"/>
  <c r="K49" s="1"/>
  <c r="D49"/>
  <c r="G49"/>
  <c r="C49"/>
  <c r="A50"/>
  <c r="J49"/>
  <c r="O49"/>
  <c r="E50" l="1"/>
  <c r="N50"/>
  <c r="L50"/>
  <c r="M50"/>
  <c r="K37"/>
  <c r="B38"/>
  <c r="K38" s="1"/>
  <c r="C50"/>
  <c r="G50"/>
  <c r="F50"/>
  <c r="J50"/>
  <c r="D50"/>
  <c r="I50"/>
  <c r="A51"/>
  <c r="B50"/>
  <c r="K50" s="1"/>
  <c r="H50"/>
  <c r="A53"/>
  <c r="E53" l="1"/>
  <c r="N53"/>
  <c r="E51"/>
  <c r="N51"/>
  <c r="L53"/>
  <c r="M53"/>
  <c r="L51"/>
  <c r="M51"/>
  <c r="D51"/>
  <c r="A52"/>
  <c r="B51"/>
  <c r="K51" s="1"/>
  <c r="I51"/>
  <c r="C51"/>
  <c r="H51"/>
  <c r="F51"/>
  <c r="G51"/>
  <c r="J51"/>
  <c r="H53"/>
  <c r="G53"/>
  <c r="A54"/>
  <c r="J53"/>
  <c r="O53"/>
  <c r="I53"/>
  <c r="O43"/>
  <c r="E54" l="1"/>
  <c r="N54"/>
  <c r="E52"/>
  <c r="N52"/>
  <c r="L52"/>
  <c r="M52"/>
  <c r="L54"/>
  <c r="M54"/>
  <c r="B52"/>
  <c r="K52" s="1"/>
  <c r="J52"/>
  <c r="I52"/>
  <c r="C52"/>
  <c r="H52"/>
  <c r="D52"/>
  <c r="F52"/>
  <c r="G52"/>
  <c r="I54"/>
  <c r="O54"/>
  <c r="G54"/>
  <c r="H54"/>
  <c r="A55"/>
  <c r="J54"/>
  <c r="O44"/>
  <c r="E55" l="1"/>
  <c r="N55"/>
  <c r="L55"/>
  <c r="M55"/>
  <c r="I55"/>
  <c r="H55"/>
  <c r="O55"/>
  <c r="G55"/>
  <c r="A56"/>
  <c r="J55"/>
  <c r="O45"/>
  <c r="E56" l="1"/>
  <c r="N56"/>
  <c r="L56"/>
  <c r="M56"/>
  <c r="H56"/>
  <c r="G56"/>
  <c r="O56"/>
  <c r="J56"/>
  <c r="A57"/>
  <c r="I56"/>
  <c r="E57" l="1"/>
  <c r="N57"/>
  <c r="L57"/>
  <c r="M57"/>
  <c r="I57"/>
  <c r="G57"/>
  <c r="J57"/>
  <c r="A58"/>
  <c r="H57"/>
  <c r="E58" l="1"/>
  <c r="N58"/>
  <c r="L58"/>
  <c r="M58"/>
  <c r="I58"/>
  <c r="H58"/>
  <c r="A59"/>
  <c r="G58"/>
  <c r="J58"/>
  <c r="E59" l="1"/>
  <c r="N59"/>
  <c r="L59"/>
  <c r="M59"/>
  <c r="G59"/>
  <c r="J59"/>
  <c r="I59"/>
  <c r="H59"/>
  <c r="A67"/>
  <c r="E67" l="1"/>
  <c r="N67"/>
  <c r="L67"/>
  <c r="M67"/>
  <c r="G67"/>
  <c r="J67"/>
  <c r="I67"/>
  <c r="H67"/>
  <c r="O67"/>
  <c r="A68"/>
  <c r="O50"/>
  <c r="E68" l="1"/>
  <c r="N68"/>
  <c r="L68"/>
  <c r="M68"/>
  <c r="J68"/>
  <c r="A69"/>
  <c r="I68"/>
  <c r="H68"/>
  <c r="G68"/>
  <c r="O68"/>
  <c r="O51"/>
  <c r="E69" l="1"/>
  <c r="N69"/>
  <c r="L69"/>
  <c r="M69"/>
  <c r="J69"/>
  <c r="O69"/>
  <c r="H69"/>
  <c r="I69"/>
  <c r="A70"/>
  <c r="G69"/>
  <c r="O52"/>
  <c r="E70" l="1"/>
  <c r="N70"/>
  <c r="L70"/>
  <c r="M70"/>
  <c r="I70"/>
  <c r="O70"/>
  <c r="G70"/>
  <c r="H70"/>
  <c r="A71"/>
  <c r="J70"/>
  <c r="F53"/>
  <c r="B53"/>
  <c r="K53" s="1"/>
  <c r="C53"/>
  <c r="D53"/>
  <c r="E71" l="1"/>
  <c r="N71"/>
  <c r="L71"/>
  <c r="M71"/>
  <c r="G71"/>
  <c r="A72"/>
  <c r="H71"/>
  <c r="J71"/>
  <c r="I71"/>
  <c r="A74"/>
  <c r="B54"/>
  <c r="K54" s="1"/>
  <c r="C54"/>
  <c r="F54"/>
  <c r="D54"/>
  <c r="E74" l="1"/>
  <c r="N74"/>
  <c r="E72"/>
  <c r="N72"/>
  <c r="L74"/>
  <c r="M74"/>
  <c r="L72"/>
  <c r="M72"/>
  <c r="H74"/>
  <c r="G74"/>
  <c r="O74"/>
  <c r="I74"/>
  <c r="A75"/>
  <c r="J74"/>
  <c r="J72"/>
  <c r="A73"/>
  <c r="I72"/>
  <c r="H72"/>
  <c r="G72"/>
  <c r="B55"/>
  <c r="K55" s="1"/>
  <c r="F55"/>
  <c r="D55"/>
  <c r="C55"/>
  <c r="E75" l="1"/>
  <c r="N75"/>
  <c r="E73"/>
  <c r="N73"/>
  <c r="L73"/>
  <c r="M73"/>
  <c r="L75"/>
  <c r="M75"/>
  <c r="G73"/>
  <c r="J73"/>
  <c r="I73"/>
  <c r="H73"/>
  <c r="I75"/>
  <c r="H75"/>
  <c r="O75"/>
  <c r="G75"/>
  <c r="A76"/>
  <c r="J75"/>
  <c r="C56"/>
  <c r="D56"/>
  <c r="B56"/>
  <c r="K56" s="1"/>
  <c r="F56"/>
  <c r="E76" l="1"/>
  <c r="N76"/>
  <c r="L76"/>
  <c r="M76"/>
  <c r="J76"/>
  <c r="A77"/>
  <c r="I76"/>
  <c r="O76"/>
  <c r="H76"/>
  <c r="G76"/>
  <c r="B57"/>
  <c r="K57" s="1"/>
  <c r="F57"/>
  <c r="D57"/>
  <c r="C57"/>
  <c r="O57" s="1"/>
  <c r="E77" l="1"/>
  <c r="N77"/>
  <c r="L77"/>
  <c r="M77"/>
  <c r="I77"/>
  <c r="A78"/>
  <c r="H77"/>
  <c r="G77"/>
  <c r="J77"/>
  <c r="O77"/>
  <c r="D58"/>
  <c r="C58"/>
  <c r="O58" s="1"/>
  <c r="F58"/>
  <c r="B58"/>
  <c r="K58" s="1"/>
  <c r="E78" l="1"/>
  <c r="N78"/>
  <c r="L78"/>
  <c r="M78"/>
  <c r="J78"/>
  <c r="I78"/>
  <c r="H78"/>
  <c r="A79"/>
  <c r="G78"/>
  <c r="A81"/>
  <c r="F59"/>
  <c r="D59"/>
  <c r="B59"/>
  <c r="K59" s="1"/>
  <c r="C59"/>
  <c r="O59" s="1"/>
  <c r="E81" l="1"/>
  <c r="N81"/>
  <c r="E79"/>
  <c r="N79"/>
  <c r="L81"/>
  <c r="M81"/>
  <c r="L79"/>
  <c r="M79"/>
  <c r="J79"/>
  <c r="I79"/>
  <c r="H79"/>
  <c r="G79"/>
  <c r="A80"/>
  <c r="H81"/>
  <c r="G81"/>
  <c r="O81"/>
  <c r="J81"/>
  <c r="A82"/>
  <c r="I81"/>
  <c r="C60"/>
  <c r="B60"/>
  <c r="K60" s="1"/>
  <c r="D60"/>
  <c r="F60"/>
  <c r="E80" l="1"/>
  <c r="N80"/>
  <c r="E82"/>
  <c r="N82"/>
  <c r="L80"/>
  <c r="M80"/>
  <c r="L82"/>
  <c r="M82"/>
  <c r="H80"/>
  <c r="G80"/>
  <c r="J80"/>
  <c r="I80"/>
  <c r="J82"/>
  <c r="I82"/>
  <c r="O82"/>
  <c r="H82"/>
  <c r="A83"/>
  <c r="G82"/>
  <c r="B61"/>
  <c r="K61" s="1"/>
  <c r="D61"/>
  <c r="F61"/>
  <c r="C61"/>
  <c r="E83" l="1"/>
  <c r="N83"/>
  <c r="L83"/>
  <c r="M83"/>
  <c r="G83"/>
  <c r="A84"/>
  <c r="J83"/>
  <c r="I83"/>
  <c r="H83"/>
  <c r="O83"/>
  <c r="C62"/>
  <c r="F62"/>
  <c r="B62"/>
  <c r="K62" s="1"/>
  <c r="D62"/>
  <c r="E84" l="1"/>
  <c r="N84"/>
  <c r="L84"/>
  <c r="M84"/>
  <c r="J84"/>
  <c r="A85"/>
  <c r="I84"/>
  <c r="H84"/>
  <c r="G84"/>
  <c r="O84"/>
  <c r="F63"/>
  <c r="C63"/>
  <c r="B63"/>
  <c r="K63" s="1"/>
  <c r="D63"/>
  <c r="E85" l="1"/>
  <c r="N85"/>
  <c r="L85"/>
  <c r="M85"/>
  <c r="G85"/>
  <c r="J85"/>
  <c r="I85"/>
  <c r="A86"/>
  <c r="H85"/>
  <c r="C64"/>
  <c r="O64" s="1"/>
  <c r="D64"/>
  <c r="B64"/>
  <c r="K64" s="1"/>
  <c r="F64"/>
  <c r="E86" l="1"/>
  <c r="N86"/>
  <c r="L86"/>
  <c r="M86"/>
  <c r="G86"/>
  <c r="J86"/>
  <c r="I86"/>
  <c r="A87"/>
  <c r="H86"/>
  <c r="F65"/>
  <c r="C65"/>
  <c r="O65" s="1"/>
  <c r="B65"/>
  <c r="K65" s="1"/>
  <c r="D65"/>
  <c r="E87" l="1"/>
  <c r="N87"/>
  <c r="L87"/>
  <c r="M87"/>
  <c r="G87"/>
  <c r="J87"/>
  <c r="H87"/>
  <c r="I87"/>
  <c r="A95"/>
  <c r="B66"/>
  <c r="K66" s="1"/>
  <c r="D66"/>
  <c r="F66"/>
  <c r="C66"/>
  <c r="O66" s="1"/>
  <c r="E95" l="1"/>
  <c r="N95"/>
  <c r="L95"/>
  <c r="M95"/>
  <c r="G95"/>
  <c r="A96"/>
  <c r="J95"/>
  <c r="I95"/>
  <c r="H95"/>
  <c r="O95"/>
  <c r="C67"/>
  <c r="B67"/>
  <c r="K67" s="1"/>
  <c r="D67"/>
  <c r="F67"/>
  <c r="E96" l="1"/>
  <c r="N96"/>
  <c r="L96"/>
  <c r="M96"/>
  <c r="J96"/>
  <c r="A97"/>
  <c r="I96"/>
  <c r="H96"/>
  <c r="G96"/>
  <c r="O96"/>
  <c r="F68"/>
  <c r="B68"/>
  <c r="K68" s="1"/>
  <c r="D68"/>
  <c r="C68"/>
  <c r="E97" l="1"/>
  <c r="N97"/>
  <c r="L97"/>
  <c r="M97"/>
  <c r="J97"/>
  <c r="O97"/>
  <c r="I97"/>
  <c r="A98"/>
  <c r="H97"/>
  <c r="G97"/>
  <c r="D69"/>
  <c r="C69"/>
  <c r="F69"/>
  <c r="B69"/>
  <c r="K69" s="1"/>
  <c r="E98" l="1"/>
  <c r="N98"/>
  <c r="L98"/>
  <c r="M98"/>
  <c r="I98"/>
  <c r="O98"/>
  <c r="H98"/>
  <c r="A99"/>
  <c r="G98"/>
  <c r="J98"/>
  <c r="B70"/>
  <c r="K70" s="1"/>
  <c r="F70"/>
  <c r="D70"/>
  <c r="C70"/>
  <c r="E99" l="1"/>
  <c r="N99"/>
  <c r="L99"/>
  <c r="M99"/>
  <c r="G99"/>
  <c r="A100"/>
  <c r="J99"/>
  <c r="I99"/>
  <c r="H99"/>
  <c r="A102"/>
  <c r="D71"/>
  <c r="C71"/>
  <c r="O71" s="1"/>
  <c r="F71"/>
  <c r="B71"/>
  <c r="K71" s="1"/>
  <c r="E102" l="1"/>
  <c r="N102"/>
  <c r="E100"/>
  <c r="N100"/>
  <c r="L102"/>
  <c r="M102"/>
  <c r="L100"/>
  <c r="M100"/>
  <c r="H102"/>
  <c r="G102"/>
  <c r="J102"/>
  <c r="O102"/>
  <c r="I102"/>
  <c r="A103"/>
  <c r="J100"/>
  <c r="A101"/>
  <c r="I100"/>
  <c r="G100"/>
  <c r="H100"/>
  <c r="F72"/>
  <c r="B72"/>
  <c r="K72" s="1"/>
  <c r="C72"/>
  <c r="O72" s="1"/>
  <c r="D72"/>
  <c r="E101" l="1"/>
  <c r="N101"/>
  <c r="E103"/>
  <c r="N103"/>
  <c r="L101"/>
  <c r="M101"/>
  <c r="L103"/>
  <c r="M103"/>
  <c r="G101"/>
  <c r="H101"/>
  <c r="J101"/>
  <c r="I101"/>
  <c r="I103"/>
  <c r="H103"/>
  <c r="O103"/>
  <c r="G103"/>
  <c r="A104"/>
  <c r="J103"/>
  <c r="F73"/>
  <c r="B73"/>
  <c r="K73" s="1"/>
  <c r="C73"/>
  <c r="O73" s="1"/>
  <c r="D73"/>
  <c r="E104" l="1"/>
  <c r="N104"/>
  <c r="L104"/>
  <c r="M104"/>
  <c r="J104"/>
  <c r="A105"/>
  <c r="I104"/>
  <c r="G104"/>
  <c r="O104"/>
  <c r="H104"/>
  <c r="C74"/>
  <c r="F74"/>
  <c r="D74"/>
  <c r="B74"/>
  <c r="K74" s="1"/>
  <c r="E105" l="1"/>
  <c r="N105"/>
  <c r="L105"/>
  <c r="M105"/>
  <c r="I105"/>
  <c r="A106"/>
  <c r="H105"/>
  <c r="G105"/>
  <c r="J105"/>
  <c r="O105"/>
  <c r="B75"/>
  <c r="K75" s="1"/>
  <c r="C75"/>
  <c r="F75"/>
  <c r="D75"/>
  <c r="E106" l="1"/>
  <c r="N106"/>
  <c r="L106"/>
  <c r="M106"/>
  <c r="J106"/>
  <c r="I106"/>
  <c r="H106"/>
  <c r="A107"/>
  <c r="G106"/>
  <c r="A109"/>
  <c r="F76"/>
  <c r="C76"/>
  <c r="B76"/>
  <c r="K76" s="1"/>
  <c r="D76"/>
  <c r="E109" l="1"/>
  <c r="N109"/>
  <c r="E107"/>
  <c r="N107"/>
  <c r="L109"/>
  <c r="M109"/>
  <c r="L107"/>
  <c r="M107"/>
  <c r="J107"/>
  <c r="I107"/>
  <c r="H107"/>
  <c r="G107"/>
  <c r="A108"/>
  <c r="H109"/>
  <c r="G109"/>
  <c r="O109"/>
  <c r="J109"/>
  <c r="A110"/>
  <c r="I109"/>
  <c r="C77"/>
  <c r="F77"/>
  <c r="D77"/>
  <c r="B77"/>
  <c r="K77" s="1"/>
  <c r="E108" l="1"/>
  <c r="N108"/>
  <c r="E110"/>
  <c r="N110"/>
  <c r="L108"/>
  <c r="M108"/>
  <c r="L110"/>
  <c r="M110"/>
  <c r="H108"/>
  <c r="G108"/>
  <c r="J108"/>
  <c r="I108"/>
  <c r="J110"/>
  <c r="O110"/>
  <c r="I110"/>
  <c r="H110"/>
  <c r="A111"/>
  <c r="G110"/>
  <c r="D78"/>
  <c r="C78"/>
  <c r="O78" s="1"/>
  <c r="F78"/>
  <c r="B78"/>
  <c r="K78" s="1"/>
  <c r="E111" l="1"/>
  <c r="N111"/>
  <c r="L111"/>
  <c r="M111"/>
  <c r="G111"/>
  <c r="A112"/>
  <c r="J111"/>
  <c r="I111"/>
  <c r="H111"/>
  <c r="O111"/>
  <c r="D79"/>
  <c r="B79"/>
  <c r="K79" s="1"/>
  <c r="F79"/>
  <c r="C79"/>
  <c r="O79" s="1"/>
  <c r="E112" l="1"/>
  <c r="N112"/>
  <c r="L112"/>
  <c r="M112"/>
  <c r="J112"/>
  <c r="A113"/>
  <c r="I112"/>
  <c r="H112"/>
  <c r="G112"/>
  <c r="O112"/>
  <c r="D80"/>
  <c r="C80"/>
  <c r="O80" s="1"/>
  <c r="F80"/>
  <c r="B80"/>
  <c r="K80" s="1"/>
  <c r="E113" l="1"/>
  <c r="N113"/>
  <c r="L113"/>
  <c r="M113"/>
  <c r="J113"/>
  <c r="H113"/>
  <c r="I113"/>
  <c r="A114"/>
  <c r="G113"/>
  <c r="C81"/>
  <c r="F81"/>
  <c r="D81"/>
  <c r="B81"/>
  <c r="K81" s="1"/>
  <c r="E114" l="1"/>
  <c r="N114"/>
  <c r="L114"/>
  <c r="M114"/>
  <c r="J114"/>
  <c r="I114"/>
  <c r="H114"/>
  <c r="A115"/>
  <c r="G114"/>
  <c r="C82"/>
  <c r="B82"/>
  <c r="K82" s="1"/>
  <c r="F82"/>
  <c r="D82"/>
  <c r="E115" l="1"/>
  <c r="N115"/>
  <c r="L115"/>
  <c r="M115"/>
  <c r="I115"/>
  <c r="H115"/>
  <c r="J115"/>
  <c r="G115"/>
  <c r="A123"/>
  <c r="D83"/>
  <c r="C83"/>
  <c r="B83"/>
  <c r="K83" s="1"/>
  <c r="F83"/>
  <c r="E123" l="1"/>
  <c r="N123"/>
  <c r="L123"/>
  <c r="M123"/>
  <c r="G123"/>
  <c r="O123"/>
  <c r="J123"/>
  <c r="H123"/>
  <c r="A124"/>
  <c r="I123"/>
  <c r="F84"/>
  <c r="B84"/>
  <c r="K84" s="1"/>
  <c r="C84"/>
  <c r="D84"/>
  <c r="E124" l="1"/>
  <c r="N124"/>
  <c r="L124"/>
  <c r="M124"/>
  <c r="J124"/>
  <c r="O124"/>
  <c r="I124"/>
  <c r="A125"/>
  <c r="H124"/>
  <c r="G124"/>
  <c r="C85"/>
  <c r="O85" s="1"/>
  <c r="F85"/>
  <c r="D85"/>
  <c r="B85"/>
  <c r="K85" s="1"/>
  <c r="E125" l="1"/>
  <c r="N125"/>
  <c r="L125"/>
  <c r="M125"/>
  <c r="I125"/>
  <c r="O125"/>
  <c r="H125"/>
  <c r="G125"/>
  <c r="J125"/>
  <c r="A126"/>
  <c r="F86"/>
  <c r="B86"/>
  <c r="K86" s="1"/>
  <c r="C86"/>
  <c r="O86" s="1"/>
  <c r="D86"/>
  <c r="E126" l="1"/>
  <c r="N126"/>
  <c r="L126"/>
  <c r="M126"/>
  <c r="I126"/>
  <c r="A127"/>
  <c r="H126"/>
  <c r="O126"/>
  <c r="G126"/>
  <c r="J126"/>
  <c r="A130"/>
  <c r="F87"/>
  <c r="D87"/>
  <c r="C87"/>
  <c r="O87" s="1"/>
  <c r="B87"/>
  <c r="K87" s="1"/>
  <c r="E127" l="1"/>
  <c r="N127"/>
  <c r="E130"/>
  <c r="N130"/>
  <c r="L127"/>
  <c r="M127"/>
  <c r="L130"/>
  <c r="M130"/>
  <c r="G127"/>
  <c r="A128"/>
  <c r="J127"/>
  <c r="I127"/>
  <c r="H127"/>
  <c r="G130"/>
  <c r="J130"/>
  <c r="I130"/>
  <c r="A131"/>
  <c r="H130"/>
  <c r="O130"/>
  <c r="D88"/>
  <c r="F88"/>
  <c r="B88"/>
  <c r="K88" s="1"/>
  <c r="C88"/>
  <c r="E131" l="1"/>
  <c r="N131"/>
  <c r="E128"/>
  <c r="N128"/>
  <c r="L131"/>
  <c r="M131"/>
  <c r="L128"/>
  <c r="M128"/>
  <c r="H131"/>
  <c r="O131"/>
  <c r="G131"/>
  <c r="A132"/>
  <c r="J131"/>
  <c r="I131"/>
  <c r="G128"/>
  <c r="J128"/>
  <c r="A129"/>
  <c r="I128"/>
  <c r="H128"/>
  <c r="D89"/>
  <c r="F89"/>
  <c r="C89"/>
  <c r="B89"/>
  <c r="K89" s="1"/>
  <c r="E129" l="1"/>
  <c r="N129"/>
  <c r="E132"/>
  <c r="N132"/>
  <c r="L132"/>
  <c r="M132"/>
  <c r="L129"/>
  <c r="M129"/>
  <c r="J132"/>
  <c r="A133"/>
  <c r="I132"/>
  <c r="H132"/>
  <c r="G132"/>
  <c r="O132"/>
  <c r="I129"/>
  <c r="H129"/>
  <c r="G129"/>
  <c r="J129"/>
  <c r="F90"/>
  <c r="D90"/>
  <c r="C90"/>
  <c r="B90"/>
  <c r="K90" s="1"/>
  <c r="E133" l="1"/>
  <c r="N133"/>
  <c r="L133"/>
  <c r="M133"/>
  <c r="G133"/>
  <c r="J133"/>
  <c r="O133"/>
  <c r="H133"/>
  <c r="I133"/>
  <c r="A134"/>
  <c r="F91"/>
  <c r="C91"/>
  <c r="D91"/>
  <c r="B91"/>
  <c r="K91" s="1"/>
  <c r="E134" l="1"/>
  <c r="N134"/>
  <c r="L134"/>
  <c r="M134"/>
  <c r="J134"/>
  <c r="I134"/>
  <c r="A135"/>
  <c r="G134"/>
  <c r="H134"/>
  <c r="A137"/>
  <c r="C92"/>
  <c r="O92" s="1"/>
  <c r="F92"/>
  <c r="D92"/>
  <c r="B92"/>
  <c r="K92" s="1"/>
  <c r="E135" l="1"/>
  <c r="N135"/>
  <c r="E137"/>
  <c r="N137"/>
  <c r="L135"/>
  <c r="M135"/>
  <c r="L137"/>
  <c r="M137"/>
  <c r="G137"/>
  <c r="J137"/>
  <c r="A138"/>
  <c r="O137"/>
  <c r="H137"/>
  <c r="I137"/>
  <c r="I135"/>
  <c r="G135"/>
  <c r="A136"/>
  <c r="J135"/>
  <c r="H135"/>
  <c r="F93"/>
  <c r="B93"/>
  <c r="K93" s="1"/>
  <c r="C93"/>
  <c r="O93" s="1"/>
  <c r="D93"/>
  <c r="E136" l="1"/>
  <c r="N136"/>
  <c r="E138"/>
  <c r="N138"/>
  <c r="L136"/>
  <c r="M136"/>
  <c r="L138"/>
  <c r="M138"/>
  <c r="J136"/>
  <c r="I136"/>
  <c r="H136"/>
  <c r="G136"/>
  <c r="J138"/>
  <c r="I138"/>
  <c r="A139"/>
  <c r="H138"/>
  <c r="O138"/>
  <c r="G138"/>
  <c r="B94"/>
  <c r="K94" s="1"/>
  <c r="C94"/>
  <c r="O94" s="1"/>
  <c r="F94"/>
  <c r="D94"/>
  <c r="E139" l="1"/>
  <c r="N139"/>
  <c r="L139"/>
  <c r="M139"/>
  <c r="G139"/>
  <c r="A140"/>
  <c r="J139"/>
  <c r="I139"/>
  <c r="H139"/>
  <c r="O139"/>
  <c r="C95"/>
  <c r="F95"/>
  <c r="D95"/>
  <c r="B95"/>
  <c r="K95" s="1"/>
  <c r="E140" l="1"/>
  <c r="N140"/>
  <c r="L140"/>
  <c r="M140"/>
  <c r="J140"/>
  <c r="O140"/>
  <c r="I140"/>
  <c r="H140"/>
  <c r="G140"/>
  <c r="A141"/>
  <c r="F96"/>
  <c r="B96"/>
  <c r="K96" s="1"/>
  <c r="D96"/>
  <c r="C96"/>
  <c r="E141" l="1"/>
  <c r="N141"/>
  <c r="L141"/>
  <c r="M141"/>
  <c r="J141"/>
  <c r="I141"/>
  <c r="A142"/>
  <c r="H141"/>
  <c r="G141"/>
  <c r="B97"/>
  <c r="K97" s="1"/>
  <c r="C97"/>
  <c r="D97"/>
  <c r="F97"/>
  <c r="E142" l="1"/>
  <c r="N142"/>
  <c r="L142"/>
  <c r="M142"/>
  <c r="J142"/>
  <c r="I142"/>
  <c r="H142"/>
  <c r="A143"/>
  <c r="G142"/>
  <c r="D98"/>
  <c r="B98"/>
  <c r="K98" s="1"/>
  <c r="F98"/>
  <c r="C98"/>
  <c r="E143" l="1"/>
  <c r="N143"/>
  <c r="L143"/>
  <c r="M143"/>
  <c r="I143"/>
  <c r="J143"/>
  <c r="H143"/>
  <c r="G143"/>
  <c r="A151"/>
  <c r="F99"/>
  <c r="C99"/>
  <c r="O99" s="1"/>
  <c r="D99"/>
  <c r="B99"/>
  <c r="K99" s="1"/>
  <c r="E151" l="1"/>
  <c r="N151"/>
  <c r="L151"/>
  <c r="M151"/>
  <c r="G151"/>
  <c r="O151"/>
  <c r="J151"/>
  <c r="H151"/>
  <c r="I151"/>
  <c r="A152"/>
  <c r="D100"/>
  <c r="F100"/>
  <c r="C100"/>
  <c r="O100" s="1"/>
  <c r="B100"/>
  <c r="K100" s="1"/>
  <c r="E152" l="1"/>
  <c r="N152"/>
  <c r="L152"/>
  <c r="M152"/>
  <c r="J152"/>
  <c r="O152"/>
  <c r="I152"/>
  <c r="H152"/>
  <c r="G152"/>
  <c r="A153"/>
  <c r="B101"/>
  <c r="K101" s="1"/>
  <c r="D101"/>
  <c r="F101"/>
  <c r="C101"/>
  <c r="O101" s="1"/>
  <c r="E153" l="1"/>
  <c r="N153"/>
  <c r="L153"/>
  <c r="M153"/>
  <c r="J153"/>
  <c r="A154"/>
  <c r="I153"/>
  <c r="O153"/>
  <c r="H153"/>
  <c r="G153"/>
  <c r="F102"/>
  <c r="B102"/>
  <c r="K102" s="1"/>
  <c r="D102"/>
  <c r="C102"/>
  <c r="E154" l="1"/>
  <c r="N154"/>
  <c r="L154"/>
  <c r="M154"/>
  <c r="I154"/>
  <c r="A155"/>
  <c r="H154"/>
  <c r="O154"/>
  <c r="G154"/>
  <c r="J154"/>
  <c r="B103"/>
  <c r="K103" s="1"/>
  <c r="C103"/>
  <c r="F103"/>
  <c r="D103"/>
  <c r="E155" l="1"/>
  <c r="N155"/>
  <c r="L155"/>
  <c r="M155"/>
  <c r="J155"/>
  <c r="I155"/>
  <c r="G155"/>
  <c r="H155"/>
  <c r="A156"/>
  <c r="A158"/>
  <c r="B104"/>
  <c r="K104" s="1"/>
  <c r="D104"/>
  <c r="C104"/>
  <c r="F104"/>
  <c r="E156" l="1"/>
  <c r="N156"/>
  <c r="E158"/>
  <c r="N158"/>
  <c r="L158"/>
  <c r="M158"/>
  <c r="L156"/>
  <c r="M156"/>
  <c r="A157"/>
  <c r="I156"/>
  <c r="H156"/>
  <c r="J156"/>
  <c r="G156"/>
  <c r="J158"/>
  <c r="I158"/>
  <c r="O158"/>
  <c r="A159"/>
  <c r="G158"/>
  <c r="H158"/>
  <c r="B105"/>
  <c r="K105" s="1"/>
  <c r="C105"/>
  <c r="D105"/>
  <c r="F105"/>
  <c r="E159" l="1"/>
  <c r="N159"/>
  <c r="E157"/>
  <c r="N157"/>
  <c r="L157"/>
  <c r="M157"/>
  <c r="L159"/>
  <c r="M159"/>
  <c r="G157"/>
  <c r="J157"/>
  <c r="I157"/>
  <c r="H157"/>
  <c r="J159"/>
  <c r="I159"/>
  <c r="H159"/>
  <c r="A160"/>
  <c r="O159"/>
  <c r="G159"/>
  <c r="F106"/>
  <c r="C106"/>
  <c r="O106" s="1"/>
  <c r="D106"/>
  <c r="B106"/>
  <c r="K106" s="1"/>
  <c r="E160" l="1"/>
  <c r="N160"/>
  <c r="L160"/>
  <c r="M160"/>
  <c r="H160"/>
  <c r="G160"/>
  <c r="O160"/>
  <c r="J160"/>
  <c r="A161"/>
  <c r="I160"/>
  <c r="D107"/>
  <c r="B107"/>
  <c r="K107" s="1"/>
  <c r="F107"/>
  <c r="C107"/>
  <c r="O107" s="1"/>
  <c r="E161" l="1"/>
  <c r="N161"/>
  <c r="L161"/>
  <c r="M161"/>
  <c r="I161"/>
  <c r="A162"/>
  <c r="A165" s="1"/>
  <c r="H161"/>
  <c r="G161"/>
  <c r="J161"/>
  <c r="O161"/>
  <c r="B108"/>
  <c r="K108" s="1"/>
  <c r="C108"/>
  <c r="O108" s="1"/>
  <c r="F108"/>
  <c r="D108"/>
  <c r="E162" l="1"/>
  <c r="N162"/>
  <c r="E165"/>
  <c r="N165"/>
  <c r="L162"/>
  <c r="M162"/>
  <c r="L165"/>
  <c r="M165"/>
  <c r="H162"/>
  <c r="A163"/>
  <c r="G162"/>
  <c r="J162"/>
  <c r="I162"/>
  <c r="J165"/>
  <c r="O165"/>
  <c r="I165"/>
  <c r="A166"/>
  <c r="H165"/>
  <c r="G165"/>
  <c r="D109"/>
  <c r="B109"/>
  <c r="K109" s="1"/>
  <c r="C109"/>
  <c r="F109"/>
  <c r="E166" l="1"/>
  <c r="N166"/>
  <c r="E163"/>
  <c r="N163"/>
  <c r="L166"/>
  <c r="M166"/>
  <c r="L163"/>
  <c r="M163"/>
  <c r="J166"/>
  <c r="I166"/>
  <c r="O166"/>
  <c r="H166"/>
  <c r="A167"/>
  <c r="G166"/>
  <c r="H163"/>
  <c r="G163"/>
  <c r="A164"/>
  <c r="J163"/>
  <c r="I163"/>
  <c r="D110"/>
  <c r="F110"/>
  <c r="B110"/>
  <c r="K110" s="1"/>
  <c r="C110"/>
  <c r="E167" l="1"/>
  <c r="N167"/>
  <c r="E164"/>
  <c r="N164"/>
  <c r="L167"/>
  <c r="M167"/>
  <c r="L164"/>
  <c r="M164"/>
  <c r="G167"/>
  <c r="O167"/>
  <c r="J167"/>
  <c r="I167"/>
  <c r="H167"/>
  <c r="A168"/>
  <c r="H164"/>
  <c r="G164"/>
  <c r="J164"/>
  <c r="I164"/>
  <c r="F111"/>
  <c r="D111"/>
  <c r="B111"/>
  <c r="K111" s="1"/>
  <c r="C111"/>
  <c r="E168" l="1"/>
  <c r="N168"/>
  <c r="L168"/>
  <c r="M168"/>
  <c r="H168"/>
  <c r="A169"/>
  <c r="G168"/>
  <c r="J168"/>
  <c r="O168"/>
  <c r="I168"/>
  <c r="B112"/>
  <c r="K112" s="1"/>
  <c r="D112"/>
  <c r="C112"/>
  <c r="F112"/>
  <c r="E169" l="1"/>
  <c r="N169"/>
  <c r="L169"/>
  <c r="M169"/>
  <c r="I169"/>
  <c r="A170"/>
  <c r="H169"/>
  <c r="G169"/>
  <c r="J169"/>
  <c r="F113"/>
  <c r="D113"/>
  <c r="C113"/>
  <c r="O113" s="1"/>
  <c r="B113"/>
  <c r="K113" s="1"/>
  <c r="E170" l="1"/>
  <c r="N170"/>
  <c r="L170"/>
  <c r="M170"/>
  <c r="I170"/>
  <c r="H170"/>
  <c r="G170"/>
  <c r="J170"/>
  <c r="A171"/>
  <c r="D114"/>
  <c r="C114"/>
  <c r="O114" s="1"/>
  <c r="F114"/>
  <c r="B114"/>
  <c r="K114" s="1"/>
  <c r="E171" l="1"/>
  <c r="N171"/>
  <c r="L171"/>
  <c r="M171"/>
  <c r="I171"/>
  <c r="H171"/>
  <c r="G171"/>
  <c r="J171"/>
  <c r="A179"/>
  <c r="C115"/>
  <c r="O115" s="1"/>
  <c r="B115"/>
  <c r="K115" s="1"/>
  <c r="F115"/>
  <c r="D115"/>
  <c r="E179" l="1"/>
  <c r="N179"/>
  <c r="L179"/>
  <c r="M179"/>
  <c r="G179"/>
  <c r="A180"/>
  <c r="J179"/>
  <c r="I179"/>
  <c r="H179"/>
  <c r="O179"/>
  <c r="F116"/>
  <c r="B116"/>
  <c r="K116" s="1"/>
  <c r="D116"/>
  <c r="C116"/>
  <c r="E180" l="1"/>
  <c r="N180"/>
  <c r="L180"/>
  <c r="M180"/>
  <c r="J180"/>
  <c r="O180"/>
  <c r="I180"/>
  <c r="H180"/>
  <c r="G180"/>
  <c r="A181"/>
  <c r="B117"/>
  <c r="K117" s="1"/>
  <c r="D117"/>
  <c r="C117"/>
  <c r="F117"/>
  <c r="E181" l="1"/>
  <c r="N181"/>
  <c r="L181"/>
  <c r="M181"/>
  <c r="J181"/>
  <c r="I181"/>
  <c r="O181"/>
  <c r="H181"/>
  <c r="G181"/>
  <c r="A182"/>
  <c r="D118"/>
  <c r="F118"/>
  <c r="B118"/>
  <c r="K118" s="1"/>
  <c r="C118"/>
  <c r="E182" l="1"/>
  <c r="N182"/>
  <c r="L182"/>
  <c r="M182"/>
  <c r="I182"/>
  <c r="H182"/>
  <c r="O182"/>
  <c r="J182"/>
  <c r="A183"/>
  <c r="G182"/>
  <c r="C119"/>
  <c r="B119"/>
  <c r="K119" s="1"/>
  <c r="F119"/>
  <c r="D119"/>
  <c r="E183" l="1"/>
  <c r="N183"/>
  <c r="L183"/>
  <c r="M183"/>
  <c r="A186"/>
  <c r="G183"/>
  <c r="A184"/>
  <c r="J183"/>
  <c r="I183"/>
  <c r="H183"/>
  <c r="C120"/>
  <c r="O120" s="1"/>
  <c r="D120"/>
  <c r="F120"/>
  <c r="B120"/>
  <c r="K120" s="1"/>
  <c r="E186" l="1"/>
  <c r="N186"/>
  <c r="E184"/>
  <c r="N184"/>
  <c r="L184"/>
  <c r="M184"/>
  <c r="L186"/>
  <c r="M186"/>
  <c r="G186"/>
  <c r="J186"/>
  <c r="I186"/>
  <c r="A187"/>
  <c r="H186"/>
  <c r="O186"/>
  <c r="A185"/>
  <c r="I184"/>
  <c r="H184"/>
  <c r="G184"/>
  <c r="J184"/>
  <c r="C121"/>
  <c r="O121" s="1"/>
  <c r="B121"/>
  <c r="K121" s="1"/>
  <c r="F121"/>
  <c r="D121"/>
  <c r="E185" l="1"/>
  <c r="N185"/>
  <c r="E187"/>
  <c r="N187"/>
  <c r="L185"/>
  <c r="M185"/>
  <c r="L187"/>
  <c r="M187"/>
  <c r="I185"/>
  <c r="H185"/>
  <c r="G185"/>
  <c r="J185"/>
  <c r="J187"/>
  <c r="A188"/>
  <c r="I187"/>
  <c r="G187"/>
  <c r="O187"/>
  <c r="H187"/>
  <c r="C122"/>
  <c r="O122" s="1"/>
  <c r="D122"/>
  <c r="B122"/>
  <c r="K122" s="1"/>
  <c r="F122"/>
  <c r="E188" l="1"/>
  <c r="N188"/>
  <c r="L188"/>
  <c r="M188"/>
  <c r="J188"/>
  <c r="A189"/>
  <c r="I188"/>
  <c r="H188"/>
  <c r="G188"/>
  <c r="O188"/>
  <c r="C123"/>
  <c r="B123"/>
  <c r="K123" s="1"/>
  <c r="D123"/>
  <c r="F123"/>
  <c r="E189" l="1"/>
  <c r="N189"/>
  <c r="L189"/>
  <c r="M189"/>
  <c r="I189"/>
  <c r="O189"/>
  <c r="H189"/>
  <c r="G189"/>
  <c r="J189"/>
  <c r="A190"/>
  <c r="A193" s="1"/>
  <c r="D124"/>
  <c r="C124"/>
  <c r="F124"/>
  <c r="B124"/>
  <c r="K124" s="1"/>
  <c r="E190" l="1"/>
  <c r="N190"/>
  <c r="E193"/>
  <c r="N193"/>
  <c r="L190"/>
  <c r="M190"/>
  <c r="L193"/>
  <c r="M193"/>
  <c r="H190"/>
  <c r="A191"/>
  <c r="I190"/>
  <c r="G190"/>
  <c r="J190"/>
  <c r="J193"/>
  <c r="O193"/>
  <c r="I193"/>
  <c r="A194"/>
  <c r="G193"/>
  <c r="H193"/>
  <c r="B125"/>
  <c r="K125" s="1"/>
  <c r="D125"/>
  <c r="C125"/>
  <c r="F125"/>
  <c r="E194" l="1"/>
  <c r="N194"/>
  <c r="E191"/>
  <c r="N191"/>
  <c r="L194"/>
  <c r="M194"/>
  <c r="L191"/>
  <c r="M191"/>
  <c r="J194"/>
  <c r="I194"/>
  <c r="A195"/>
  <c r="H194"/>
  <c r="O194"/>
  <c r="G194"/>
  <c r="H191"/>
  <c r="G191"/>
  <c r="J191"/>
  <c r="I191"/>
  <c r="A192"/>
  <c r="D126"/>
  <c r="F126"/>
  <c r="C126"/>
  <c r="B126"/>
  <c r="K126" s="1"/>
  <c r="E192" l="1"/>
  <c r="N192"/>
  <c r="E195"/>
  <c r="N195"/>
  <c r="L192"/>
  <c r="M192"/>
  <c r="L195"/>
  <c r="M195"/>
  <c r="H192"/>
  <c r="G192"/>
  <c r="J192"/>
  <c r="I192"/>
  <c r="G195"/>
  <c r="A196"/>
  <c r="J195"/>
  <c r="I195"/>
  <c r="H195"/>
  <c r="O195"/>
  <c r="F127"/>
  <c r="B127"/>
  <c r="K127" s="1"/>
  <c r="D127"/>
  <c r="C127"/>
  <c r="O127" s="1"/>
  <c r="E196" l="1"/>
  <c r="N196"/>
  <c r="L196"/>
  <c r="M196"/>
  <c r="H196"/>
  <c r="G196"/>
  <c r="O196"/>
  <c r="J196"/>
  <c r="A197"/>
  <c r="I196"/>
  <c r="F128"/>
  <c r="D128"/>
  <c r="C128"/>
  <c r="O128" s="1"/>
  <c r="B128"/>
  <c r="K128" s="1"/>
  <c r="E197" l="1"/>
  <c r="N197"/>
  <c r="L197"/>
  <c r="M197"/>
  <c r="J197"/>
  <c r="I197"/>
  <c r="A198"/>
  <c r="H197"/>
  <c r="G197"/>
  <c r="C129"/>
  <c r="O129" s="1"/>
  <c r="D129"/>
  <c r="F129"/>
  <c r="B129"/>
  <c r="K129" s="1"/>
  <c r="E198" l="1"/>
  <c r="N198"/>
  <c r="L198"/>
  <c r="M198"/>
  <c r="I198"/>
  <c r="H198"/>
  <c r="A199"/>
  <c r="G198"/>
  <c r="J198"/>
  <c r="B130"/>
  <c r="K130" s="1"/>
  <c r="D130"/>
  <c r="C130"/>
  <c r="F130"/>
  <c r="E199" l="1"/>
  <c r="N199"/>
  <c r="L199"/>
  <c r="M199"/>
  <c r="I199"/>
  <c r="H199"/>
  <c r="G199"/>
  <c r="J199"/>
  <c r="A207"/>
  <c r="D131"/>
  <c r="B131"/>
  <c r="K131" s="1"/>
  <c r="C131"/>
  <c r="F131"/>
  <c r="E207" l="1"/>
  <c r="N207"/>
  <c r="L207"/>
  <c r="M207"/>
  <c r="G207"/>
  <c r="O207"/>
  <c r="J207"/>
  <c r="I207"/>
  <c r="A208"/>
  <c r="H207"/>
  <c r="C132"/>
  <c r="F132"/>
  <c r="D132"/>
  <c r="B132"/>
  <c r="K132" s="1"/>
  <c r="E208" l="1"/>
  <c r="N208"/>
  <c r="L208"/>
  <c r="M208"/>
  <c r="J208"/>
  <c r="O208"/>
  <c r="H208"/>
  <c r="G208"/>
  <c r="I208"/>
  <c r="A209"/>
  <c r="F133"/>
  <c r="C133"/>
  <c r="B133"/>
  <c r="K133" s="1"/>
  <c r="D133"/>
  <c r="E209" l="1"/>
  <c r="N209"/>
  <c r="L209"/>
  <c r="M209"/>
  <c r="J209"/>
  <c r="O209"/>
  <c r="I209"/>
  <c r="A210"/>
  <c r="H209"/>
  <c r="G209"/>
  <c r="C134"/>
  <c r="O134" s="1"/>
  <c r="D134"/>
  <c r="B134"/>
  <c r="K134" s="1"/>
  <c r="F134"/>
  <c r="E210" l="1"/>
  <c r="N210"/>
  <c r="L210"/>
  <c r="M210"/>
  <c r="I210"/>
  <c r="O210"/>
  <c r="H210"/>
  <c r="A211"/>
  <c r="G210"/>
  <c r="J210"/>
  <c r="A214"/>
  <c r="B135"/>
  <c r="K135" s="1"/>
  <c r="C135"/>
  <c r="O135" s="1"/>
  <c r="D135"/>
  <c r="F135"/>
  <c r="E214" l="1"/>
  <c r="N214"/>
  <c r="E211"/>
  <c r="N211"/>
  <c r="L214"/>
  <c r="M214"/>
  <c r="L211"/>
  <c r="M211"/>
  <c r="G211"/>
  <c r="A212"/>
  <c r="J211"/>
  <c r="I211"/>
  <c r="H211"/>
  <c r="G214"/>
  <c r="J214"/>
  <c r="O214"/>
  <c r="I214"/>
  <c r="A215"/>
  <c r="H214"/>
  <c r="D136"/>
  <c r="B136"/>
  <c r="K136" s="1"/>
  <c r="F136"/>
  <c r="C136"/>
  <c r="O136" s="1"/>
  <c r="E215" l="1"/>
  <c r="N215"/>
  <c r="E212"/>
  <c r="N212"/>
  <c r="L212"/>
  <c r="M212"/>
  <c r="L215"/>
  <c r="M215"/>
  <c r="G212"/>
  <c r="J212"/>
  <c r="H212"/>
  <c r="A213"/>
  <c r="I212"/>
  <c r="H215"/>
  <c r="A216"/>
  <c r="G215"/>
  <c r="O215"/>
  <c r="J215"/>
  <c r="I215"/>
  <c r="B137"/>
  <c r="K137" s="1"/>
  <c r="D137"/>
  <c r="C137"/>
  <c r="F137"/>
  <c r="E216" l="1"/>
  <c r="N216"/>
  <c r="E213"/>
  <c r="N213"/>
  <c r="L216"/>
  <c r="M216"/>
  <c r="L213"/>
  <c r="M213"/>
  <c r="J216"/>
  <c r="A217"/>
  <c r="I216"/>
  <c r="H216"/>
  <c r="G216"/>
  <c r="O216"/>
  <c r="I213"/>
  <c r="H213"/>
  <c r="G213"/>
  <c r="J213"/>
  <c r="C138"/>
  <c r="F138"/>
  <c r="D138"/>
  <c r="B138"/>
  <c r="K138" s="1"/>
  <c r="E217" l="1"/>
  <c r="N217"/>
  <c r="L217"/>
  <c r="M217"/>
  <c r="G217"/>
  <c r="A218"/>
  <c r="H217"/>
  <c r="J217"/>
  <c r="I217"/>
  <c r="O217"/>
  <c r="B139"/>
  <c r="K139" s="1"/>
  <c r="C139"/>
  <c r="D139"/>
  <c r="F139"/>
  <c r="E218" l="1"/>
  <c r="N218"/>
  <c r="L218"/>
  <c r="M218"/>
  <c r="J218"/>
  <c r="I218"/>
  <c r="H218"/>
  <c r="A219"/>
  <c r="G218"/>
  <c r="A221"/>
  <c r="B140"/>
  <c r="K140" s="1"/>
  <c r="F140"/>
  <c r="C140"/>
  <c r="D140"/>
  <c r="E221" l="1"/>
  <c r="N221"/>
  <c r="E219"/>
  <c r="N219"/>
  <c r="L221"/>
  <c r="M221"/>
  <c r="L219"/>
  <c r="M219"/>
  <c r="H219"/>
  <c r="G219"/>
  <c r="A220"/>
  <c r="J219"/>
  <c r="I219"/>
  <c r="J221"/>
  <c r="O221"/>
  <c r="I221"/>
  <c r="A222"/>
  <c r="H221"/>
  <c r="G221"/>
  <c r="F141"/>
  <c r="B141"/>
  <c r="K141" s="1"/>
  <c r="C141"/>
  <c r="O141" s="1"/>
  <c r="D141"/>
  <c r="E222" l="1"/>
  <c r="N222"/>
  <c r="E220"/>
  <c r="N220"/>
  <c r="L222"/>
  <c r="M222"/>
  <c r="L220"/>
  <c r="M220"/>
  <c r="J222"/>
  <c r="I222"/>
  <c r="O222"/>
  <c r="A223"/>
  <c r="H222"/>
  <c r="G222"/>
  <c r="H220"/>
  <c r="I220"/>
  <c r="G220"/>
  <c r="J220"/>
  <c r="F142"/>
  <c r="C142"/>
  <c r="O142" s="1"/>
  <c r="B142"/>
  <c r="K142" s="1"/>
  <c r="D142"/>
  <c r="E223" l="1"/>
  <c r="N223"/>
  <c r="L223"/>
  <c r="M223"/>
  <c r="G223"/>
  <c r="A224"/>
  <c r="J223"/>
  <c r="H223"/>
  <c r="I223"/>
  <c r="O223"/>
  <c r="B143"/>
  <c r="K143" s="1"/>
  <c r="F143"/>
  <c r="C143"/>
  <c r="O143" s="1"/>
  <c r="D143"/>
  <c r="E224" l="1"/>
  <c r="N224"/>
  <c r="L224"/>
  <c r="M224"/>
  <c r="J224"/>
  <c r="O224"/>
  <c r="I224"/>
  <c r="H224"/>
  <c r="G224"/>
  <c r="A225"/>
  <c r="D144"/>
  <c r="C144"/>
  <c r="B144"/>
  <c r="K144" s="1"/>
  <c r="F144"/>
  <c r="E225" l="1"/>
  <c r="N225"/>
  <c r="L225"/>
  <c r="M225"/>
  <c r="J225"/>
  <c r="I225"/>
  <c r="A226"/>
  <c r="H225"/>
  <c r="G225"/>
  <c r="D145"/>
  <c r="B145"/>
  <c r="K145" s="1"/>
  <c r="C145"/>
  <c r="F145"/>
  <c r="E226" l="1"/>
  <c r="N226"/>
  <c r="L226"/>
  <c r="M226"/>
  <c r="J226"/>
  <c r="I226"/>
  <c r="H226"/>
  <c r="A227"/>
  <c r="G226"/>
  <c r="B146"/>
  <c r="K146" s="1"/>
  <c r="F146"/>
  <c r="C146"/>
  <c r="D146"/>
  <c r="E227" l="1"/>
  <c r="N227"/>
  <c r="L227"/>
  <c r="M227"/>
  <c r="G227"/>
  <c r="I227"/>
  <c r="J227"/>
  <c r="H227"/>
  <c r="A235"/>
  <c r="C147"/>
  <c r="B147"/>
  <c r="K147" s="1"/>
  <c r="F147"/>
  <c r="D147"/>
  <c r="E235" l="1"/>
  <c r="N235"/>
  <c r="L235"/>
  <c r="M235"/>
  <c r="H235"/>
  <c r="J235"/>
  <c r="G235"/>
  <c r="I235"/>
  <c r="O235"/>
  <c r="A236"/>
  <c r="F148"/>
  <c r="B148"/>
  <c r="K148" s="1"/>
  <c r="D148"/>
  <c r="C148"/>
  <c r="O148" s="1"/>
  <c r="E236" l="1"/>
  <c r="N236"/>
  <c r="L236"/>
  <c r="M236"/>
  <c r="G236"/>
  <c r="A237"/>
  <c r="J236"/>
  <c r="I236"/>
  <c r="H236"/>
  <c r="O236"/>
  <c r="F149"/>
  <c r="D149"/>
  <c r="C149"/>
  <c r="O149" s="1"/>
  <c r="B149"/>
  <c r="K149" s="1"/>
  <c r="E237" l="1"/>
  <c r="N237"/>
  <c r="L237"/>
  <c r="M237"/>
  <c r="G237"/>
  <c r="A238"/>
  <c r="H237"/>
  <c r="J237"/>
  <c r="O237"/>
  <c r="I237"/>
  <c r="D150"/>
  <c r="F150"/>
  <c r="C150"/>
  <c r="O150" s="1"/>
  <c r="B150"/>
  <c r="K150" s="1"/>
  <c r="E238" l="1"/>
  <c r="N238"/>
  <c r="L238"/>
  <c r="M238"/>
  <c r="J238"/>
  <c r="A239"/>
  <c r="I238"/>
  <c r="O238"/>
  <c r="H238"/>
  <c r="G238"/>
  <c r="D151"/>
  <c r="B151"/>
  <c r="K151" s="1"/>
  <c r="F151"/>
  <c r="C151"/>
  <c r="E239" l="1"/>
  <c r="N239"/>
  <c r="L239"/>
  <c r="M239"/>
  <c r="J239"/>
  <c r="G239"/>
  <c r="I239"/>
  <c r="H239"/>
  <c r="A240"/>
  <c r="A242"/>
  <c r="C152"/>
  <c r="B152"/>
  <c r="K152" s="1"/>
  <c r="F152"/>
  <c r="D152"/>
  <c r="E240" l="1"/>
  <c r="N240"/>
  <c r="E242"/>
  <c r="N242"/>
  <c r="L242"/>
  <c r="M242"/>
  <c r="L240"/>
  <c r="M240"/>
  <c r="A241"/>
  <c r="I240"/>
  <c r="J240"/>
  <c r="G240"/>
  <c r="H240"/>
  <c r="H242"/>
  <c r="J242"/>
  <c r="A243"/>
  <c r="I242"/>
  <c r="O242"/>
  <c r="G242"/>
  <c r="B153"/>
  <c r="K153" s="1"/>
  <c r="F153"/>
  <c r="C153"/>
  <c r="D153"/>
  <c r="E243" l="1"/>
  <c r="N243"/>
  <c r="E241"/>
  <c r="N241"/>
  <c r="L241"/>
  <c r="M241"/>
  <c r="L243"/>
  <c r="M243"/>
  <c r="J243"/>
  <c r="G243"/>
  <c r="I243"/>
  <c r="O243"/>
  <c r="H243"/>
  <c r="A244"/>
  <c r="H241"/>
  <c r="G241"/>
  <c r="I241"/>
  <c r="J241"/>
  <c r="C154"/>
  <c r="D154"/>
  <c r="F154"/>
  <c r="B154"/>
  <c r="K154" s="1"/>
  <c r="E244" l="1"/>
  <c r="N244"/>
  <c r="L244"/>
  <c r="M244"/>
  <c r="I244"/>
  <c r="A245"/>
  <c r="G244"/>
  <c r="O244"/>
  <c r="J244"/>
  <c r="H244"/>
  <c r="C155"/>
  <c r="O155" s="1"/>
  <c r="F155"/>
  <c r="B155"/>
  <c r="K155" s="1"/>
  <c r="D155"/>
  <c r="E245" l="1"/>
  <c r="N245"/>
  <c r="L245"/>
  <c r="M245"/>
  <c r="J245"/>
  <c r="O245"/>
  <c r="H245"/>
  <c r="I245"/>
  <c r="G245"/>
  <c r="A246"/>
  <c r="A249"/>
  <c r="B156"/>
  <c r="K156" s="1"/>
  <c r="F156"/>
  <c r="C156"/>
  <c r="O156" s="1"/>
  <c r="D156"/>
  <c r="E246" l="1"/>
  <c r="N246"/>
  <c r="E249"/>
  <c r="N249"/>
  <c r="L246"/>
  <c r="M246"/>
  <c r="L249"/>
  <c r="M249"/>
  <c r="I246"/>
  <c r="A247"/>
  <c r="H246"/>
  <c r="G246"/>
  <c r="J246"/>
  <c r="G249"/>
  <c r="A250"/>
  <c r="J249"/>
  <c r="O249"/>
  <c r="H249"/>
  <c r="I249"/>
  <c r="D157"/>
  <c r="B157"/>
  <c r="K157" s="1"/>
  <c r="F157"/>
  <c r="C157"/>
  <c r="O157" s="1"/>
  <c r="E247" l="1"/>
  <c r="N247"/>
  <c r="E250"/>
  <c r="N250"/>
  <c r="L250"/>
  <c r="M250"/>
  <c r="L247"/>
  <c r="M247"/>
  <c r="H250"/>
  <c r="J250"/>
  <c r="O250"/>
  <c r="I250"/>
  <c r="G250"/>
  <c r="A251"/>
  <c r="I247"/>
  <c r="H247"/>
  <c r="J247"/>
  <c r="A248"/>
  <c r="G247"/>
  <c r="F158"/>
  <c r="D158"/>
  <c r="B158"/>
  <c r="K158" s="1"/>
  <c r="C158"/>
  <c r="E248" l="1"/>
  <c r="N248"/>
  <c r="E251"/>
  <c r="N251"/>
  <c r="L251"/>
  <c r="M251"/>
  <c r="L248"/>
  <c r="M248"/>
  <c r="H251"/>
  <c r="O251"/>
  <c r="J251"/>
  <c r="A252"/>
  <c r="G251"/>
  <c r="I251"/>
  <c r="J248"/>
  <c r="H248"/>
  <c r="I248"/>
  <c r="G248"/>
  <c r="F159"/>
  <c r="D159"/>
  <c r="B159"/>
  <c r="K159" s="1"/>
  <c r="C159"/>
  <c r="E252" l="1"/>
  <c r="N252"/>
  <c r="L252"/>
  <c r="M252"/>
  <c r="I252"/>
  <c r="J252"/>
  <c r="H252"/>
  <c r="A253"/>
  <c r="G252"/>
  <c r="O252"/>
  <c r="F160"/>
  <c r="B160"/>
  <c r="K160" s="1"/>
  <c r="D160"/>
  <c r="C160"/>
  <c r="E253" l="1"/>
  <c r="N253"/>
  <c r="L253"/>
  <c r="M253"/>
  <c r="G253"/>
  <c r="J253"/>
  <c r="H253"/>
  <c r="A254"/>
  <c r="I253"/>
  <c r="B161"/>
  <c r="K161" s="1"/>
  <c r="D161"/>
  <c r="F161"/>
  <c r="C161"/>
  <c r="E254" l="1"/>
  <c r="N254"/>
  <c r="L254"/>
  <c r="M254"/>
  <c r="J254"/>
  <c r="I254"/>
  <c r="A255"/>
  <c r="H254"/>
  <c r="G254"/>
  <c r="B162"/>
  <c r="K162" s="1"/>
  <c r="D162"/>
  <c r="C162"/>
  <c r="O162" s="1"/>
  <c r="F162"/>
  <c r="E255" l="1"/>
  <c r="N255"/>
  <c r="L255"/>
  <c r="M255"/>
  <c r="G255"/>
  <c r="I255"/>
  <c r="H255"/>
  <c r="J255"/>
  <c r="A263"/>
  <c r="C163"/>
  <c r="O163" s="1"/>
  <c r="B163"/>
  <c r="K163" s="1"/>
  <c r="F163"/>
  <c r="D163"/>
  <c r="E263" l="1"/>
  <c r="N263"/>
  <c r="L263"/>
  <c r="M263"/>
  <c r="H263"/>
  <c r="O263"/>
  <c r="J263"/>
  <c r="A264"/>
  <c r="G263"/>
  <c r="I263"/>
  <c r="C164"/>
  <c r="O164" s="1"/>
  <c r="F164"/>
  <c r="B164"/>
  <c r="K164" s="1"/>
  <c r="D164"/>
  <c r="E264" l="1"/>
  <c r="N264"/>
  <c r="L264"/>
  <c r="M264"/>
  <c r="G264"/>
  <c r="O264"/>
  <c r="J264"/>
  <c r="I264"/>
  <c r="A265"/>
  <c r="H264"/>
  <c r="B165"/>
  <c r="K165" s="1"/>
  <c r="F165"/>
  <c r="D165"/>
  <c r="C165"/>
  <c r="E265" l="1"/>
  <c r="N265"/>
  <c r="L265"/>
  <c r="M265"/>
  <c r="G265"/>
  <c r="O265"/>
  <c r="J265"/>
  <c r="A266"/>
  <c r="H265"/>
  <c r="I265"/>
  <c r="C166"/>
  <c r="B166"/>
  <c r="K166" s="1"/>
  <c r="D166"/>
  <c r="F166"/>
  <c r="E266" l="1"/>
  <c r="N266"/>
  <c r="L266"/>
  <c r="M266"/>
  <c r="J266"/>
  <c r="O266"/>
  <c r="I266"/>
  <c r="A267"/>
  <c r="H266"/>
  <c r="G266"/>
  <c r="B167"/>
  <c r="K167" s="1"/>
  <c r="F167"/>
  <c r="C167"/>
  <c r="D167"/>
  <c r="E267" l="1"/>
  <c r="N267"/>
  <c r="L267"/>
  <c r="M267"/>
  <c r="H267"/>
  <c r="A268"/>
  <c r="J267"/>
  <c r="G267"/>
  <c r="I267"/>
  <c r="A270"/>
  <c r="F168"/>
  <c r="D168"/>
  <c r="C168"/>
  <c r="B168"/>
  <c r="K168" s="1"/>
  <c r="E270" l="1"/>
  <c r="N270"/>
  <c r="E268"/>
  <c r="N268"/>
  <c r="L270"/>
  <c r="M270"/>
  <c r="L268"/>
  <c r="M268"/>
  <c r="G270"/>
  <c r="H270"/>
  <c r="A271"/>
  <c r="J270"/>
  <c r="I270"/>
  <c r="O270"/>
  <c r="A269"/>
  <c r="I268"/>
  <c r="J268"/>
  <c r="H268"/>
  <c r="G268"/>
  <c r="B169"/>
  <c r="K169" s="1"/>
  <c r="F169"/>
  <c r="D169"/>
  <c r="C169"/>
  <c r="O169" s="1"/>
  <c r="E269" l="1"/>
  <c r="N269"/>
  <c r="E271"/>
  <c r="N271"/>
  <c r="L269"/>
  <c r="M269"/>
  <c r="L271"/>
  <c r="M271"/>
  <c r="H269"/>
  <c r="I269"/>
  <c r="G269"/>
  <c r="J269"/>
  <c r="G271"/>
  <c r="I271"/>
  <c r="A272"/>
  <c r="H271"/>
  <c r="O271"/>
  <c r="J271"/>
  <c r="C170"/>
  <c r="O170" s="1"/>
  <c r="B170"/>
  <c r="K170" s="1"/>
  <c r="F170"/>
  <c r="D170"/>
  <c r="E272" l="1"/>
  <c r="N272"/>
  <c r="L272"/>
  <c r="M272"/>
  <c r="G272"/>
  <c r="O272"/>
  <c r="J272"/>
  <c r="I272"/>
  <c r="A273"/>
  <c r="H272"/>
  <c r="C171"/>
  <c r="O171" s="1"/>
  <c r="F171"/>
  <c r="B171"/>
  <c r="K171" s="1"/>
  <c r="D171"/>
  <c r="E273" l="1"/>
  <c r="N273"/>
  <c r="L273"/>
  <c r="M273"/>
  <c r="J273"/>
  <c r="A274"/>
  <c r="H273"/>
  <c r="I273"/>
  <c r="O273"/>
  <c r="G273"/>
  <c r="B172"/>
  <c r="K172" s="1"/>
  <c r="F172"/>
  <c r="C172"/>
  <c r="D172"/>
  <c r="E274" l="1"/>
  <c r="N274"/>
  <c r="L274"/>
  <c r="M274"/>
  <c r="G274"/>
  <c r="J274"/>
  <c r="I274"/>
  <c r="A275"/>
  <c r="H274"/>
  <c r="A277"/>
  <c r="C173"/>
  <c r="B173"/>
  <c r="K173" s="1"/>
  <c r="D173"/>
  <c r="F173"/>
  <c r="E277" l="1"/>
  <c r="N277"/>
  <c r="E275"/>
  <c r="N275"/>
  <c r="L277"/>
  <c r="M277"/>
  <c r="L275"/>
  <c r="M275"/>
  <c r="G275"/>
  <c r="I275"/>
  <c r="H275"/>
  <c r="A276"/>
  <c r="J275"/>
  <c r="H277"/>
  <c r="G277"/>
  <c r="A278"/>
  <c r="J277"/>
  <c r="O277"/>
  <c r="I277"/>
  <c r="C174"/>
  <c r="D174"/>
  <c r="B174"/>
  <c r="K174" s="1"/>
  <c r="F174"/>
  <c r="E278" l="1"/>
  <c r="N278"/>
  <c r="E276"/>
  <c r="N276"/>
  <c r="L276"/>
  <c r="M276"/>
  <c r="L278"/>
  <c r="M278"/>
  <c r="J276"/>
  <c r="H276"/>
  <c r="G276"/>
  <c r="I276"/>
  <c r="H278"/>
  <c r="J278"/>
  <c r="A279"/>
  <c r="I278"/>
  <c r="O278"/>
  <c r="G278"/>
  <c r="B175"/>
  <c r="K175" s="1"/>
  <c r="C175"/>
  <c r="D175"/>
  <c r="F175"/>
  <c r="E279" l="1"/>
  <c r="N279"/>
  <c r="L279"/>
  <c r="M279"/>
  <c r="H279"/>
  <c r="O279"/>
  <c r="J279"/>
  <c r="G279"/>
  <c r="A280"/>
  <c r="I279"/>
  <c r="F176"/>
  <c r="D176"/>
  <c r="B176"/>
  <c r="K176" s="1"/>
  <c r="C176"/>
  <c r="O176" s="1"/>
  <c r="E280" l="1"/>
  <c r="N280"/>
  <c r="L280"/>
  <c r="M280"/>
  <c r="G280"/>
  <c r="A281"/>
  <c r="J280"/>
  <c r="I280"/>
  <c r="H280"/>
  <c r="O280"/>
  <c r="D177"/>
  <c r="F177"/>
  <c r="B177"/>
  <c r="K177" s="1"/>
  <c r="C177"/>
  <c r="O177" s="1"/>
  <c r="E281" l="1"/>
  <c r="N281"/>
  <c r="L281"/>
  <c r="M281"/>
  <c r="G281"/>
  <c r="A282"/>
  <c r="J281"/>
  <c r="H281"/>
  <c r="I281"/>
  <c r="F178"/>
  <c r="B178"/>
  <c r="K178" s="1"/>
  <c r="C178"/>
  <c r="O178" s="1"/>
  <c r="D178"/>
  <c r="E282" l="1"/>
  <c r="N282"/>
  <c r="L282"/>
  <c r="M282"/>
  <c r="G282"/>
  <c r="J282"/>
  <c r="I282"/>
  <c r="A283"/>
  <c r="H282"/>
  <c r="C179"/>
  <c r="D179"/>
  <c r="B179"/>
  <c r="K179" s="1"/>
  <c r="F179"/>
  <c r="E283" l="1"/>
  <c r="N283"/>
  <c r="L283"/>
  <c r="M283"/>
  <c r="G283"/>
  <c r="J283"/>
  <c r="I283"/>
  <c r="H283"/>
  <c r="A291"/>
  <c r="D180"/>
  <c r="F180"/>
  <c r="C180"/>
  <c r="B180"/>
  <c r="K180" s="1"/>
  <c r="E291" l="1"/>
  <c r="N291"/>
  <c r="L291"/>
  <c r="M291"/>
  <c r="H291"/>
  <c r="A292"/>
  <c r="G291"/>
  <c r="J291"/>
  <c r="I291"/>
  <c r="O291"/>
  <c r="D181"/>
  <c r="B181"/>
  <c r="K181" s="1"/>
  <c r="C181"/>
  <c r="F181"/>
  <c r="E292" l="1"/>
  <c r="N292"/>
  <c r="L292"/>
  <c r="M292"/>
  <c r="G292"/>
  <c r="A293"/>
  <c r="J292"/>
  <c r="I292"/>
  <c r="H292"/>
  <c r="O292"/>
  <c r="D182"/>
  <c r="C182"/>
  <c r="F182"/>
  <c r="B182"/>
  <c r="K182" s="1"/>
  <c r="E293" l="1"/>
  <c r="N293"/>
  <c r="L293"/>
  <c r="M293"/>
  <c r="G293"/>
  <c r="A294"/>
  <c r="J293"/>
  <c r="O293"/>
  <c r="I293"/>
  <c r="H293"/>
  <c r="C183"/>
  <c r="O183" s="1"/>
  <c r="B183"/>
  <c r="K183" s="1"/>
  <c r="F183"/>
  <c r="D183"/>
  <c r="E294" l="1"/>
  <c r="N294"/>
  <c r="L294"/>
  <c r="M294"/>
  <c r="J294"/>
  <c r="O294"/>
  <c r="I294"/>
  <c r="A295"/>
  <c r="H294"/>
  <c r="G294"/>
  <c r="D184"/>
  <c r="F184"/>
  <c r="C184"/>
  <c r="O184" s="1"/>
  <c r="B184"/>
  <c r="K184" s="1"/>
  <c r="E295" l="1"/>
  <c r="N295"/>
  <c r="L295"/>
  <c r="M295"/>
  <c r="H295"/>
  <c r="A296"/>
  <c r="G295"/>
  <c r="J295"/>
  <c r="I295"/>
  <c r="A298"/>
  <c r="C185"/>
  <c r="O185" s="1"/>
  <c r="D185"/>
  <c r="B185"/>
  <c r="K185" s="1"/>
  <c r="F185"/>
  <c r="E298" l="1"/>
  <c r="N298"/>
  <c r="E296"/>
  <c r="N296"/>
  <c r="L298"/>
  <c r="M298"/>
  <c r="L296"/>
  <c r="M296"/>
  <c r="H298"/>
  <c r="G298"/>
  <c r="J298"/>
  <c r="A299"/>
  <c r="I298"/>
  <c r="O298"/>
  <c r="A297"/>
  <c r="J296"/>
  <c r="I296"/>
  <c r="H296"/>
  <c r="G296"/>
  <c r="D186"/>
  <c r="B186"/>
  <c r="K186" s="1"/>
  <c r="F186"/>
  <c r="C186"/>
  <c r="E297" l="1"/>
  <c r="N297"/>
  <c r="E299"/>
  <c r="N299"/>
  <c r="L297"/>
  <c r="M297"/>
  <c r="L299"/>
  <c r="M299"/>
  <c r="H297"/>
  <c r="G297"/>
  <c r="J297"/>
  <c r="I297"/>
  <c r="J299"/>
  <c r="I299"/>
  <c r="O299"/>
  <c r="H299"/>
  <c r="A300"/>
  <c r="G299"/>
  <c r="F187"/>
  <c r="C187"/>
  <c r="D187"/>
  <c r="B187"/>
  <c r="K187" s="1"/>
  <c r="E300" l="1"/>
  <c r="N300"/>
  <c r="L300"/>
  <c r="M300"/>
  <c r="G300"/>
  <c r="A301"/>
  <c r="O300"/>
  <c r="J300"/>
  <c r="I300"/>
  <c r="H300"/>
  <c r="C188"/>
  <c r="F188"/>
  <c r="B188"/>
  <c r="K188" s="1"/>
  <c r="D188"/>
  <c r="E301" l="1"/>
  <c r="N301"/>
  <c r="L301"/>
  <c r="M301"/>
  <c r="J301"/>
  <c r="O301"/>
  <c r="I301"/>
  <c r="H301"/>
  <c r="G301"/>
  <c r="A302"/>
  <c r="B189"/>
  <c r="K189" s="1"/>
  <c r="D189"/>
  <c r="C189"/>
  <c r="F189"/>
  <c r="E302" l="1"/>
  <c r="N302"/>
  <c r="L302"/>
  <c r="M302"/>
  <c r="G302"/>
  <c r="J302"/>
  <c r="I302"/>
  <c r="A303"/>
  <c r="H302"/>
  <c r="A305"/>
  <c r="C190"/>
  <c r="O190" s="1"/>
  <c r="B190"/>
  <c r="K190" s="1"/>
  <c r="D190"/>
  <c r="F190"/>
  <c r="E305" l="1"/>
  <c r="N305"/>
  <c r="E303"/>
  <c r="N303"/>
  <c r="L305"/>
  <c r="M305"/>
  <c r="L303"/>
  <c r="M303"/>
  <c r="J303"/>
  <c r="I303"/>
  <c r="H303"/>
  <c r="A304"/>
  <c r="G303"/>
  <c r="H305"/>
  <c r="G305"/>
  <c r="A306"/>
  <c r="J305"/>
  <c r="O305"/>
  <c r="I305"/>
  <c r="B191"/>
  <c r="K191" s="1"/>
  <c r="C191"/>
  <c r="O191" s="1"/>
  <c r="D191"/>
  <c r="F191"/>
  <c r="E306" l="1"/>
  <c r="N306"/>
  <c r="E304"/>
  <c r="N304"/>
  <c r="L304"/>
  <c r="M304"/>
  <c r="L306"/>
  <c r="M306"/>
  <c r="I304"/>
  <c r="H304"/>
  <c r="G304"/>
  <c r="J304"/>
  <c r="G306"/>
  <c r="A307"/>
  <c r="J306"/>
  <c r="I306"/>
  <c r="O306"/>
  <c r="H306"/>
  <c r="D192"/>
  <c r="B192"/>
  <c r="K192" s="1"/>
  <c r="F192"/>
  <c r="C192"/>
  <c r="O192" s="1"/>
  <c r="E307" l="1"/>
  <c r="N307"/>
  <c r="L307"/>
  <c r="M307"/>
  <c r="H307"/>
  <c r="O307"/>
  <c r="G307"/>
  <c r="J307"/>
  <c r="I307"/>
  <c r="A308"/>
  <c r="C193"/>
  <c r="D193"/>
  <c r="B193"/>
  <c r="K193" s="1"/>
  <c r="F193"/>
  <c r="E308" l="1"/>
  <c r="N308"/>
  <c r="L308"/>
  <c r="M308"/>
  <c r="G308"/>
  <c r="I308"/>
  <c r="O308"/>
  <c r="A309"/>
  <c r="J308"/>
  <c r="H308"/>
  <c r="B194"/>
  <c r="K194" s="1"/>
  <c r="F194"/>
  <c r="C194"/>
  <c r="D194"/>
  <c r="E309" l="1"/>
  <c r="N309"/>
  <c r="L309"/>
  <c r="M309"/>
  <c r="G309"/>
  <c r="J309"/>
  <c r="A310"/>
  <c r="I309"/>
  <c r="H309"/>
  <c r="C195"/>
  <c r="D195"/>
  <c r="B195"/>
  <c r="K195" s="1"/>
  <c r="F195"/>
  <c r="E310" l="1"/>
  <c r="N310"/>
  <c r="L310"/>
  <c r="M310"/>
  <c r="G310"/>
  <c r="J310"/>
  <c r="I310"/>
  <c r="A311"/>
  <c r="H310"/>
  <c r="F196"/>
  <c r="D196"/>
  <c r="C196"/>
  <c r="B196"/>
  <c r="K196" s="1"/>
  <c r="E311" l="1"/>
  <c r="N311"/>
  <c r="L311"/>
  <c r="M311"/>
  <c r="J311"/>
  <c r="I311"/>
  <c r="H311"/>
  <c r="G311"/>
  <c r="A319"/>
  <c r="C197"/>
  <c r="O197" s="1"/>
  <c r="B197"/>
  <c r="K197" s="1"/>
  <c r="D197"/>
  <c r="F197"/>
  <c r="E319" l="1"/>
  <c r="N319"/>
  <c r="L319"/>
  <c r="M319"/>
  <c r="H319"/>
  <c r="O319"/>
  <c r="G319"/>
  <c r="J319"/>
  <c r="I319"/>
  <c r="A320"/>
  <c r="B198"/>
  <c r="K198" s="1"/>
  <c r="C198"/>
  <c r="O198" s="1"/>
  <c r="D198"/>
  <c r="F198"/>
  <c r="E320" l="1"/>
  <c r="N320"/>
  <c r="L320"/>
  <c r="M320"/>
  <c r="G320"/>
  <c r="O320"/>
  <c r="J320"/>
  <c r="I320"/>
  <c r="A321"/>
  <c r="H320"/>
  <c r="B199"/>
  <c r="K199" s="1"/>
  <c r="D199"/>
  <c r="F199"/>
  <c r="C199"/>
  <c r="O199" s="1"/>
  <c r="E321" l="1"/>
  <c r="N321"/>
  <c r="L321"/>
  <c r="M321"/>
  <c r="G321"/>
  <c r="A322"/>
  <c r="I321"/>
  <c r="J321"/>
  <c r="O321"/>
  <c r="H321"/>
  <c r="C200"/>
  <c r="F200"/>
  <c r="B200"/>
  <c r="K200" s="1"/>
  <c r="D200"/>
  <c r="E322" l="1"/>
  <c r="N322"/>
  <c r="L322"/>
  <c r="M322"/>
  <c r="J322"/>
  <c r="O322"/>
  <c r="I322"/>
  <c r="A323"/>
  <c r="H322"/>
  <c r="G322"/>
  <c r="F201"/>
  <c r="B201"/>
  <c r="K201" s="1"/>
  <c r="D201"/>
  <c r="C201"/>
  <c r="E323" l="1"/>
  <c r="N323"/>
  <c r="L323"/>
  <c r="M323"/>
  <c r="H323"/>
  <c r="A324"/>
  <c r="G323"/>
  <c r="J323"/>
  <c r="I323"/>
  <c r="A326"/>
  <c r="C202"/>
  <c r="B202"/>
  <c r="K202" s="1"/>
  <c r="D202"/>
  <c r="F202"/>
  <c r="E326" l="1"/>
  <c r="N326"/>
  <c r="E324"/>
  <c r="N324"/>
  <c r="L326"/>
  <c r="M326"/>
  <c r="L324"/>
  <c r="M324"/>
  <c r="H326"/>
  <c r="G326"/>
  <c r="O326"/>
  <c r="I326"/>
  <c r="J326"/>
  <c r="A327"/>
  <c r="A325"/>
  <c r="J324"/>
  <c r="I324"/>
  <c r="H324"/>
  <c r="G324"/>
  <c r="F203"/>
  <c r="C203"/>
  <c r="B203"/>
  <c r="K203" s="1"/>
  <c r="D203"/>
  <c r="E327" l="1"/>
  <c r="N327"/>
  <c r="E325"/>
  <c r="N325"/>
  <c r="L325"/>
  <c r="M325"/>
  <c r="L327"/>
  <c r="M327"/>
  <c r="H325"/>
  <c r="G325"/>
  <c r="I325"/>
  <c r="J325"/>
  <c r="J327"/>
  <c r="O327"/>
  <c r="H327"/>
  <c r="A328"/>
  <c r="I327"/>
  <c r="G327"/>
  <c r="F204"/>
  <c r="B204"/>
  <c r="K204" s="1"/>
  <c r="C204"/>
  <c r="O204" s="1"/>
  <c r="D204"/>
  <c r="E328" l="1"/>
  <c r="N328"/>
  <c r="L328"/>
  <c r="M328"/>
  <c r="G328"/>
  <c r="A329"/>
  <c r="J328"/>
  <c r="I328"/>
  <c r="O328"/>
  <c r="H328"/>
  <c r="C205"/>
  <c r="O205" s="1"/>
  <c r="D205"/>
  <c r="B205"/>
  <c r="K205" s="1"/>
  <c r="F205"/>
  <c r="E329" l="1"/>
  <c r="N329"/>
  <c r="L329"/>
  <c r="M329"/>
  <c r="J329"/>
  <c r="A330"/>
  <c r="I329"/>
  <c r="H329"/>
  <c r="G329"/>
  <c r="O329"/>
  <c r="B206"/>
  <c r="K206" s="1"/>
  <c r="D206"/>
  <c r="F206"/>
  <c r="C206"/>
  <c r="O206" s="1"/>
  <c r="E330" l="1"/>
  <c r="N330"/>
  <c r="L330"/>
  <c r="M330"/>
  <c r="G330"/>
  <c r="J330"/>
  <c r="I330"/>
  <c r="A331"/>
  <c r="H330"/>
  <c r="A333"/>
  <c r="D207"/>
  <c r="F207"/>
  <c r="B207"/>
  <c r="K207" s="1"/>
  <c r="C207"/>
  <c r="E333" l="1"/>
  <c r="N333"/>
  <c r="E331"/>
  <c r="N331"/>
  <c r="L333"/>
  <c r="M333"/>
  <c r="L331"/>
  <c r="M331"/>
  <c r="J331"/>
  <c r="I331"/>
  <c r="H331"/>
  <c r="A332"/>
  <c r="G331"/>
  <c r="H333"/>
  <c r="G333"/>
  <c r="O333"/>
  <c r="J333"/>
  <c r="A334"/>
  <c r="I333"/>
  <c r="B208"/>
  <c r="K208" s="1"/>
  <c r="F208"/>
  <c r="C208"/>
  <c r="D208"/>
  <c r="E334" l="1"/>
  <c r="N334"/>
  <c r="E332"/>
  <c r="N332"/>
  <c r="L332"/>
  <c r="M332"/>
  <c r="L334"/>
  <c r="M334"/>
  <c r="I332"/>
  <c r="H332"/>
  <c r="G332"/>
  <c r="J332"/>
  <c r="G334"/>
  <c r="J334"/>
  <c r="O334"/>
  <c r="I334"/>
  <c r="A335"/>
  <c r="H334"/>
  <c r="B209"/>
  <c r="K209" s="1"/>
  <c r="F209"/>
  <c r="C209"/>
  <c r="D209"/>
  <c r="E335" l="1"/>
  <c r="N335"/>
  <c r="L335"/>
  <c r="M335"/>
  <c r="H335"/>
  <c r="O335"/>
  <c r="G335"/>
  <c r="J335"/>
  <c r="I335"/>
  <c r="A336"/>
  <c r="B210"/>
  <c r="K210" s="1"/>
  <c r="F210"/>
  <c r="D210"/>
  <c r="C210"/>
  <c r="E336" l="1"/>
  <c r="N336"/>
  <c r="L336"/>
  <c r="M336"/>
  <c r="G336"/>
  <c r="A337"/>
  <c r="I336"/>
  <c r="H336"/>
  <c r="O336"/>
  <c r="J336"/>
  <c r="B211"/>
  <c r="K211" s="1"/>
  <c r="F211"/>
  <c r="C211"/>
  <c r="O211" s="1"/>
  <c r="D211"/>
  <c r="E337" l="1"/>
  <c r="N337"/>
  <c r="L337"/>
  <c r="M337"/>
  <c r="G337"/>
  <c r="J337"/>
  <c r="A338"/>
  <c r="I337"/>
  <c r="H337"/>
  <c r="F212"/>
  <c r="B212"/>
  <c r="K212" s="1"/>
  <c r="D212"/>
  <c r="C212"/>
  <c r="O212" s="1"/>
  <c r="E338" l="1"/>
  <c r="N338"/>
  <c r="L338"/>
  <c r="M338"/>
  <c r="G338"/>
  <c r="J338"/>
  <c r="I338"/>
  <c r="A339"/>
  <c r="H338"/>
  <c r="F213"/>
  <c r="B213"/>
  <c r="K213" s="1"/>
  <c r="C213"/>
  <c r="O213" s="1"/>
  <c r="D213"/>
  <c r="E339" l="1"/>
  <c r="N339"/>
  <c r="L339"/>
  <c r="M339"/>
  <c r="J339"/>
  <c r="I339"/>
  <c r="H339"/>
  <c r="G339"/>
  <c r="A347"/>
  <c r="F214"/>
  <c r="B214"/>
  <c r="K214" s="1"/>
  <c r="C214"/>
  <c r="D214"/>
  <c r="E347" l="1"/>
  <c r="N347"/>
  <c r="L347"/>
  <c r="M347"/>
  <c r="H347"/>
  <c r="O347"/>
  <c r="G347"/>
  <c r="J347"/>
  <c r="I347"/>
  <c r="A348"/>
  <c r="D215"/>
  <c r="B215"/>
  <c r="K215" s="1"/>
  <c r="F215"/>
  <c r="C215"/>
  <c r="E348" l="1"/>
  <c r="N348"/>
  <c r="L348"/>
  <c r="M348"/>
  <c r="G348"/>
  <c r="A349"/>
  <c r="J348"/>
  <c r="I348"/>
  <c r="H348"/>
  <c r="O348"/>
  <c r="F216"/>
  <c r="C216"/>
  <c r="B216"/>
  <c r="K216" s="1"/>
  <c r="D216"/>
  <c r="E349" l="1"/>
  <c r="N349"/>
  <c r="L349"/>
  <c r="M349"/>
  <c r="G349"/>
  <c r="A350"/>
  <c r="J349"/>
  <c r="O349"/>
  <c r="I349"/>
  <c r="H349"/>
  <c r="C217"/>
  <c r="F217"/>
  <c r="D217"/>
  <c r="B217"/>
  <c r="K217" s="1"/>
  <c r="E350" l="1"/>
  <c r="N350"/>
  <c r="L350"/>
  <c r="M350"/>
  <c r="J350"/>
  <c r="A351"/>
  <c r="H350"/>
  <c r="I350"/>
  <c r="O350"/>
  <c r="G350"/>
  <c r="D218"/>
  <c r="F218"/>
  <c r="B218"/>
  <c r="K218" s="1"/>
  <c r="C218"/>
  <c r="O218" s="1"/>
  <c r="E351" l="1"/>
  <c r="N351"/>
  <c r="L351"/>
  <c r="M351"/>
  <c r="H351"/>
  <c r="A352"/>
  <c r="G351"/>
  <c r="J351"/>
  <c r="I351"/>
  <c r="A354"/>
  <c r="B219"/>
  <c r="K219" s="1"/>
  <c r="C219"/>
  <c r="O219" s="1"/>
  <c r="F219"/>
  <c r="D219"/>
  <c r="E354" l="1"/>
  <c r="N354"/>
  <c r="E352"/>
  <c r="N352"/>
  <c r="L354"/>
  <c r="M354"/>
  <c r="L352"/>
  <c r="M352"/>
  <c r="H354"/>
  <c r="G354"/>
  <c r="O354"/>
  <c r="J354"/>
  <c r="A355"/>
  <c r="I354"/>
  <c r="A353"/>
  <c r="J352"/>
  <c r="I352"/>
  <c r="H352"/>
  <c r="G352"/>
  <c r="C220"/>
  <c r="O220" s="1"/>
  <c r="F220"/>
  <c r="B220"/>
  <c r="K220" s="1"/>
  <c r="D220"/>
  <c r="E355" l="1"/>
  <c r="N355"/>
  <c r="E353"/>
  <c r="N353"/>
  <c r="L353"/>
  <c r="M353"/>
  <c r="L355"/>
  <c r="M355"/>
  <c r="J353"/>
  <c r="I353"/>
  <c r="G353"/>
  <c r="H353"/>
  <c r="J355"/>
  <c r="I355"/>
  <c r="A356"/>
  <c r="H355"/>
  <c r="O355"/>
  <c r="G355"/>
  <c r="C221"/>
  <c r="D221"/>
  <c r="F221"/>
  <c r="B221"/>
  <c r="K221" s="1"/>
  <c r="E356" l="1"/>
  <c r="N356"/>
  <c r="L356"/>
  <c r="M356"/>
  <c r="G356"/>
  <c r="A357"/>
  <c r="J356"/>
  <c r="I356"/>
  <c r="H356"/>
  <c r="O356"/>
  <c r="C222"/>
  <c r="F222"/>
  <c r="D222"/>
  <c r="B222"/>
  <c r="K222" s="1"/>
  <c r="E357" l="1"/>
  <c r="N357"/>
  <c r="L357"/>
  <c r="M357"/>
  <c r="J357"/>
  <c r="O357"/>
  <c r="I357"/>
  <c r="H357"/>
  <c r="G357"/>
  <c r="A358"/>
  <c r="F223"/>
  <c r="B223"/>
  <c r="K223" s="1"/>
  <c r="C223"/>
  <c r="D223"/>
  <c r="E358" l="1"/>
  <c r="N358"/>
  <c r="L358"/>
  <c r="M358"/>
  <c r="G358"/>
  <c r="J358"/>
  <c r="I358"/>
  <c r="A359"/>
  <c r="H358"/>
  <c r="A361"/>
  <c r="F224"/>
  <c r="B224"/>
  <c r="K224" s="1"/>
  <c r="C224"/>
  <c r="D224"/>
  <c r="E361" l="1"/>
  <c r="N361"/>
  <c r="E359"/>
  <c r="N359"/>
  <c r="L361"/>
  <c r="M361"/>
  <c r="L359"/>
  <c r="M359"/>
  <c r="J359"/>
  <c r="I359"/>
  <c r="H359"/>
  <c r="A360"/>
  <c r="G359"/>
  <c r="H361"/>
  <c r="G361"/>
  <c r="O361"/>
  <c r="J361"/>
  <c r="A362"/>
  <c r="I361"/>
  <c r="F225"/>
  <c r="C225"/>
  <c r="O225" s="1"/>
  <c r="D225"/>
  <c r="B225"/>
  <c r="K225" s="1"/>
  <c r="E362" l="1"/>
  <c r="N362"/>
  <c r="E360"/>
  <c r="N360"/>
  <c r="L360"/>
  <c r="M360"/>
  <c r="L362"/>
  <c r="M362"/>
  <c r="G362"/>
  <c r="J362"/>
  <c r="A363"/>
  <c r="I362"/>
  <c r="O362"/>
  <c r="H362"/>
  <c r="I360"/>
  <c r="H360"/>
  <c r="G360"/>
  <c r="J360"/>
  <c r="B226"/>
  <c r="K226" s="1"/>
  <c r="F226"/>
  <c r="D226"/>
  <c r="C226"/>
  <c r="O226" s="1"/>
  <c r="E363" l="1"/>
  <c r="N363"/>
  <c r="L363"/>
  <c r="M363"/>
  <c r="H363"/>
  <c r="O363"/>
  <c r="G363"/>
  <c r="J363"/>
  <c r="I363"/>
  <c r="A364"/>
  <c r="D227"/>
  <c r="C227"/>
  <c r="O227" s="1"/>
  <c r="B227"/>
  <c r="K227" s="1"/>
  <c r="F227"/>
  <c r="E364" l="1"/>
  <c r="N364"/>
  <c r="L364"/>
  <c r="M364"/>
  <c r="G364"/>
  <c r="O364"/>
  <c r="J364"/>
  <c r="I364"/>
  <c r="A365"/>
  <c r="H364"/>
  <c r="F228"/>
  <c r="C228"/>
  <c r="B228"/>
  <c r="K228" s="1"/>
  <c r="D228"/>
  <c r="E365" l="1"/>
  <c r="N365"/>
  <c r="L365"/>
  <c r="M365"/>
  <c r="J365"/>
  <c r="A366"/>
  <c r="I365"/>
  <c r="H365"/>
  <c r="G365"/>
  <c r="F229"/>
  <c r="D229"/>
  <c r="C229"/>
  <c r="B229"/>
  <c r="K229" s="1"/>
  <c r="E366" l="1"/>
  <c r="N366"/>
  <c r="L366"/>
  <c r="M366"/>
  <c r="G366"/>
  <c r="J366"/>
  <c r="I366"/>
  <c r="A367"/>
  <c r="H366"/>
  <c r="B230"/>
  <c r="K230" s="1"/>
  <c r="D230"/>
  <c r="F230"/>
  <c r="C230"/>
  <c r="E367" l="1"/>
  <c r="N367"/>
  <c r="L367"/>
  <c r="M367"/>
  <c r="J367"/>
  <c r="G367"/>
  <c r="I367"/>
  <c r="H367"/>
  <c r="A375"/>
  <c r="F231"/>
  <c r="D231"/>
  <c r="B231"/>
  <c r="K231" s="1"/>
  <c r="C231"/>
  <c r="E375" l="1"/>
  <c r="N375"/>
  <c r="L375"/>
  <c r="M375"/>
  <c r="H375"/>
  <c r="O375"/>
  <c r="J375"/>
  <c r="G375"/>
  <c r="I375"/>
  <c r="A376"/>
  <c r="D232"/>
  <c r="F232"/>
  <c r="B232"/>
  <c r="K232" s="1"/>
  <c r="C232"/>
  <c r="O232" s="1"/>
  <c r="E376" l="1"/>
  <c r="N376"/>
  <c r="L376"/>
  <c r="M376"/>
  <c r="G376"/>
  <c r="O376"/>
  <c r="J376"/>
  <c r="I376"/>
  <c r="H376"/>
  <c r="A377"/>
  <c r="D233"/>
  <c r="F233"/>
  <c r="B233"/>
  <c r="K233" s="1"/>
  <c r="C233"/>
  <c r="O233" s="1"/>
  <c r="E377" l="1"/>
  <c r="N377"/>
  <c r="L377"/>
  <c r="M377"/>
  <c r="G377"/>
  <c r="A378"/>
  <c r="J377"/>
  <c r="O377"/>
  <c r="I377"/>
  <c r="H377"/>
  <c r="B234"/>
  <c r="K234" s="1"/>
  <c r="D234"/>
  <c r="C234"/>
  <c r="O234" s="1"/>
  <c r="F234"/>
  <c r="E378" l="1"/>
  <c r="N378"/>
  <c r="L378"/>
  <c r="M378"/>
  <c r="J378"/>
  <c r="O378"/>
  <c r="I378"/>
  <c r="A379"/>
  <c r="H378"/>
  <c r="G378"/>
  <c r="C235"/>
  <c r="B235"/>
  <c r="K235" s="1"/>
  <c r="D235"/>
  <c r="F235"/>
  <c r="E379" l="1"/>
  <c r="N379"/>
  <c r="L379"/>
  <c r="M379"/>
  <c r="H379"/>
  <c r="A380"/>
  <c r="G379"/>
  <c r="J379"/>
  <c r="I379"/>
  <c r="A382"/>
  <c r="F236"/>
  <c r="C236"/>
  <c r="D236"/>
  <c r="B236"/>
  <c r="K236" s="1"/>
  <c r="E382" l="1"/>
  <c r="N382"/>
  <c r="E380"/>
  <c r="N380"/>
  <c r="L382"/>
  <c r="M382"/>
  <c r="L380"/>
  <c r="M380"/>
  <c r="H382"/>
  <c r="G382"/>
  <c r="A383"/>
  <c r="I382"/>
  <c r="O382"/>
  <c r="J382"/>
  <c r="A381"/>
  <c r="J380"/>
  <c r="I380"/>
  <c r="H380"/>
  <c r="G380"/>
  <c r="F237"/>
  <c r="D237"/>
  <c r="B237"/>
  <c r="K237" s="1"/>
  <c r="C237"/>
  <c r="E381" l="1"/>
  <c r="N381"/>
  <c r="E383"/>
  <c r="N383"/>
  <c r="L381"/>
  <c r="M381"/>
  <c r="L383"/>
  <c r="M383"/>
  <c r="H381"/>
  <c r="G381"/>
  <c r="I381"/>
  <c r="J381"/>
  <c r="J383"/>
  <c r="A384"/>
  <c r="H383"/>
  <c r="O383"/>
  <c r="I383"/>
  <c r="G383"/>
  <c r="F238"/>
  <c r="D238"/>
  <c r="C238"/>
  <c r="B238"/>
  <c r="K238" s="1"/>
  <c r="E384" l="1"/>
  <c r="N384"/>
  <c r="L384"/>
  <c r="M384"/>
  <c r="G384"/>
  <c r="O384"/>
  <c r="J384"/>
  <c r="I384"/>
  <c r="H384"/>
  <c r="A385"/>
  <c r="F239"/>
  <c r="B239"/>
  <c r="K239" s="1"/>
  <c r="D239"/>
  <c r="C239"/>
  <c r="O239" s="1"/>
  <c r="E385" l="1"/>
  <c r="N385"/>
  <c r="L385"/>
  <c r="M385"/>
  <c r="J385"/>
  <c r="A386"/>
  <c r="I385"/>
  <c r="H385"/>
  <c r="G385"/>
  <c r="O385"/>
  <c r="B240"/>
  <c r="K240" s="1"/>
  <c r="D240"/>
  <c r="C240"/>
  <c r="O240" s="1"/>
  <c r="F240"/>
  <c r="E386" l="1"/>
  <c r="N386"/>
  <c r="L386"/>
  <c r="M386"/>
  <c r="G386"/>
  <c r="J386"/>
  <c r="I386"/>
  <c r="A387"/>
  <c r="H386"/>
  <c r="A389"/>
  <c r="D241"/>
  <c r="C241"/>
  <c r="O241" s="1"/>
  <c r="B241"/>
  <c r="K241" s="1"/>
  <c r="F241"/>
  <c r="E389" l="1"/>
  <c r="N389"/>
  <c r="E387"/>
  <c r="N387"/>
  <c r="L389"/>
  <c r="M389"/>
  <c r="L387"/>
  <c r="M387"/>
  <c r="J387"/>
  <c r="I387"/>
  <c r="H387"/>
  <c r="A388"/>
  <c r="G387"/>
  <c r="H389"/>
  <c r="G389"/>
  <c r="O389"/>
  <c r="A390"/>
  <c r="J389"/>
  <c r="I389"/>
  <c r="B242"/>
  <c r="K242" s="1"/>
  <c r="F242"/>
  <c r="D242"/>
  <c r="C242"/>
  <c r="E390" l="1"/>
  <c r="N390"/>
  <c r="E388"/>
  <c r="N388"/>
  <c r="L388"/>
  <c r="M388"/>
  <c r="L390"/>
  <c r="M390"/>
  <c r="I388"/>
  <c r="J388"/>
  <c r="H388"/>
  <c r="G388"/>
  <c r="G390"/>
  <c r="J390"/>
  <c r="A391"/>
  <c r="H390"/>
  <c r="I390"/>
  <c r="O390"/>
  <c r="D243"/>
  <c r="F243"/>
  <c r="B243"/>
  <c r="K243" s="1"/>
  <c r="C243"/>
  <c r="E391" l="1"/>
  <c r="N391"/>
  <c r="L391"/>
  <c r="M391"/>
  <c r="H391"/>
  <c r="O391"/>
  <c r="G391"/>
  <c r="J391"/>
  <c r="I391"/>
  <c r="A392"/>
  <c r="D244"/>
  <c r="C244"/>
  <c r="F244"/>
  <c r="B244"/>
  <c r="K244" s="1"/>
  <c r="E392" l="1"/>
  <c r="N392"/>
  <c r="L392"/>
  <c r="M392"/>
  <c r="G392"/>
  <c r="O392"/>
  <c r="J392"/>
  <c r="I392"/>
  <c r="A393"/>
  <c r="H392"/>
  <c r="B245"/>
  <c r="K245" s="1"/>
  <c r="F245"/>
  <c r="D245"/>
  <c r="C245"/>
  <c r="E393" l="1"/>
  <c r="N393"/>
  <c r="L393"/>
  <c r="M393"/>
  <c r="G393"/>
  <c r="J393"/>
  <c r="A394"/>
  <c r="I393"/>
  <c r="H393"/>
  <c r="C246"/>
  <c r="O246" s="1"/>
  <c r="F246"/>
  <c r="B246"/>
  <c r="K246" s="1"/>
  <c r="D246"/>
  <c r="E394" l="1"/>
  <c r="N394"/>
  <c r="L394"/>
  <c r="M394"/>
  <c r="G394"/>
  <c r="I394"/>
  <c r="J394"/>
  <c r="A395"/>
  <c r="H394"/>
  <c r="D247"/>
  <c r="B247"/>
  <c r="K247" s="1"/>
  <c r="F247"/>
  <c r="C247"/>
  <c r="O247" s="1"/>
  <c r="E395" l="1"/>
  <c r="N395"/>
  <c r="L395"/>
  <c r="M395"/>
  <c r="J395"/>
  <c r="H395"/>
  <c r="G395"/>
  <c r="I395"/>
  <c r="A403"/>
  <c r="C248"/>
  <c r="O248" s="1"/>
  <c r="B248"/>
  <c r="K248" s="1"/>
  <c r="D248"/>
  <c r="F248"/>
  <c r="E403" l="1"/>
  <c r="N403"/>
  <c r="L403"/>
  <c r="M403"/>
  <c r="H403"/>
  <c r="O403"/>
  <c r="G403"/>
  <c r="J403"/>
  <c r="I403"/>
  <c r="A404"/>
  <c r="C249"/>
  <c r="D249"/>
  <c r="F249"/>
  <c r="B249"/>
  <c r="K249" s="1"/>
  <c r="E404" l="1"/>
  <c r="N404"/>
  <c r="L404"/>
  <c r="M404"/>
  <c r="G404"/>
  <c r="A405"/>
  <c r="J404"/>
  <c r="I404"/>
  <c r="H404"/>
  <c r="O404"/>
  <c r="D250"/>
  <c r="B250"/>
  <c r="K250" s="1"/>
  <c r="C250"/>
  <c r="F250"/>
  <c r="E405" l="1"/>
  <c r="N405"/>
  <c r="L405"/>
  <c r="M405"/>
  <c r="G405"/>
  <c r="A406"/>
  <c r="J405"/>
  <c r="O405"/>
  <c r="I405"/>
  <c r="H405"/>
  <c r="D251"/>
  <c r="F251"/>
  <c r="C251"/>
  <c r="B251"/>
  <c r="K251" s="1"/>
  <c r="E406" l="1"/>
  <c r="N406"/>
  <c r="L406"/>
  <c r="M406"/>
  <c r="J406"/>
  <c r="O406"/>
  <c r="I406"/>
  <c r="A407"/>
  <c r="H406"/>
  <c r="G406"/>
  <c r="B252"/>
  <c r="K252" s="1"/>
  <c r="C252"/>
  <c r="D252"/>
  <c r="F252"/>
  <c r="E407" l="1"/>
  <c r="N407"/>
  <c r="L407"/>
  <c r="M407"/>
  <c r="H407"/>
  <c r="A408"/>
  <c r="G407"/>
  <c r="J407"/>
  <c r="I407"/>
  <c r="A410"/>
  <c r="B253"/>
  <c r="K253" s="1"/>
  <c r="C253"/>
  <c r="O253" s="1"/>
  <c r="D253"/>
  <c r="F253"/>
  <c r="E410" l="1"/>
  <c r="N410"/>
  <c r="E408"/>
  <c r="N408"/>
  <c r="L410"/>
  <c r="M410"/>
  <c r="L408"/>
  <c r="M408"/>
  <c r="H410"/>
  <c r="G410"/>
  <c r="J410"/>
  <c r="O410"/>
  <c r="I410"/>
  <c r="A411"/>
  <c r="A409"/>
  <c r="J408"/>
  <c r="I408"/>
  <c r="H408"/>
  <c r="G408"/>
  <c r="D254"/>
  <c r="C254"/>
  <c r="O254" s="1"/>
  <c r="B254"/>
  <c r="K254" s="1"/>
  <c r="F254"/>
  <c r="E411" l="1"/>
  <c r="N411"/>
  <c r="E409"/>
  <c r="N409"/>
  <c r="L409"/>
  <c r="M409"/>
  <c r="L411"/>
  <c r="M411"/>
  <c r="H409"/>
  <c r="G409"/>
  <c r="I409"/>
  <c r="J409"/>
  <c r="J411"/>
  <c r="I411"/>
  <c r="O411"/>
  <c r="H411"/>
  <c r="G411"/>
  <c r="A412"/>
  <c r="D255"/>
  <c r="F255"/>
  <c r="B255"/>
  <c r="K255" s="1"/>
  <c r="C255"/>
  <c r="O255" s="1"/>
  <c r="E412" l="1"/>
  <c r="N412"/>
  <c r="L412"/>
  <c r="M412"/>
  <c r="G412"/>
  <c r="O412"/>
  <c r="J412"/>
  <c r="A413"/>
  <c r="I412"/>
  <c r="H412"/>
  <c r="D256"/>
  <c r="B256"/>
  <c r="K256" s="1"/>
  <c r="C256"/>
  <c r="F256"/>
  <c r="E413" l="1"/>
  <c r="N413"/>
  <c r="L413"/>
  <c r="M413"/>
  <c r="J413"/>
  <c r="O413"/>
  <c r="I413"/>
  <c r="H413"/>
  <c r="G413"/>
  <c r="A414"/>
  <c r="B257"/>
  <c r="K257" s="1"/>
  <c r="F257"/>
  <c r="D257"/>
  <c r="C257"/>
  <c r="E414" l="1"/>
  <c r="N414"/>
  <c r="L414"/>
  <c r="M414"/>
  <c r="G414"/>
  <c r="J414"/>
  <c r="I414"/>
  <c r="A415"/>
  <c r="H414"/>
  <c r="A417"/>
  <c r="B258"/>
  <c r="K258" s="1"/>
  <c r="D258"/>
  <c r="F258"/>
  <c r="C258"/>
  <c r="E417" l="1"/>
  <c r="N417"/>
  <c r="E415"/>
  <c r="N415"/>
  <c r="L417"/>
  <c r="M417"/>
  <c r="L415"/>
  <c r="M415"/>
  <c r="J415"/>
  <c r="I415"/>
  <c r="H415"/>
  <c r="A416"/>
  <c r="G415"/>
  <c r="H417"/>
  <c r="G417"/>
  <c r="A418"/>
  <c r="J417"/>
  <c r="O417"/>
  <c r="I417"/>
  <c r="D259"/>
  <c r="F259"/>
  <c r="C259"/>
  <c r="B259"/>
  <c r="K259" s="1"/>
  <c r="E418" l="1"/>
  <c r="N418"/>
  <c r="E416"/>
  <c r="N416"/>
  <c r="L418"/>
  <c r="M418"/>
  <c r="L416"/>
  <c r="M416"/>
  <c r="I416"/>
  <c r="H416"/>
  <c r="G416"/>
  <c r="J416"/>
  <c r="G418"/>
  <c r="J418"/>
  <c r="O418"/>
  <c r="I418"/>
  <c r="A419"/>
  <c r="H418"/>
  <c r="B260"/>
  <c r="K260" s="1"/>
  <c r="D260"/>
  <c r="F260"/>
  <c r="C260"/>
  <c r="O260" s="1"/>
  <c r="E419" l="1"/>
  <c r="N419"/>
  <c r="L419"/>
  <c r="M419"/>
  <c r="H419"/>
  <c r="A420"/>
  <c r="O419"/>
  <c r="G419"/>
  <c r="J419"/>
  <c r="I419"/>
  <c r="C261"/>
  <c r="O261" s="1"/>
  <c r="B261"/>
  <c r="K261" s="1"/>
  <c r="F261"/>
  <c r="D261"/>
  <c r="E420" l="1"/>
  <c r="N420"/>
  <c r="L420"/>
  <c r="M420"/>
  <c r="G420"/>
  <c r="A421"/>
  <c r="I420"/>
  <c r="H420"/>
  <c r="O420"/>
  <c r="J420"/>
  <c r="C262"/>
  <c r="O262" s="1"/>
  <c r="F262"/>
  <c r="D262"/>
  <c r="B262"/>
  <c r="K262" s="1"/>
  <c r="E421" l="1"/>
  <c r="N421"/>
  <c r="L421"/>
  <c r="M421"/>
  <c r="G421"/>
  <c r="J421"/>
  <c r="A422"/>
  <c r="I421"/>
  <c r="H421"/>
  <c r="F263"/>
  <c r="D263"/>
  <c r="B263"/>
  <c r="K263" s="1"/>
  <c r="C263"/>
  <c r="E422" l="1"/>
  <c r="N422"/>
  <c r="L422"/>
  <c r="M422"/>
  <c r="G422"/>
  <c r="J422"/>
  <c r="A423"/>
  <c r="I422"/>
  <c r="H422"/>
  <c r="C264"/>
  <c r="F264"/>
  <c r="B264"/>
  <c r="K264" s="1"/>
  <c r="D264"/>
  <c r="E423" l="1"/>
  <c r="N423"/>
  <c r="L423"/>
  <c r="M423"/>
  <c r="J423"/>
  <c r="I423"/>
  <c r="G423"/>
  <c r="H423"/>
  <c r="A431"/>
  <c r="D265"/>
  <c r="C265"/>
  <c r="F265"/>
  <c r="B265"/>
  <c r="K265" s="1"/>
  <c r="E431" l="1"/>
  <c r="N431"/>
  <c r="L431"/>
  <c r="M431"/>
  <c r="H431"/>
  <c r="A432"/>
  <c r="G431"/>
  <c r="J431"/>
  <c r="O431"/>
  <c r="I431"/>
  <c r="D266"/>
  <c r="C266"/>
  <c r="F266"/>
  <c r="B266"/>
  <c r="K266" s="1"/>
  <c r="E432" l="1"/>
  <c r="N432"/>
  <c r="L432"/>
  <c r="M432"/>
  <c r="G432"/>
  <c r="A433"/>
  <c r="J432"/>
  <c r="I432"/>
  <c r="H432"/>
  <c r="O432"/>
  <c r="B267"/>
  <c r="K267" s="1"/>
  <c r="F267"/>
  <c r="D267"/>
  <c r="C267"/>
  <c r="O267" s="1"/>
  <c r="E433" l="1"/>
  <c r="N433"/>
  <c r="L433"/>
  <c r="M433"/>
  <c r="J433"/>
  <c r="O433"/>
  <c r="I433"/>
  <c r="A434"/>
  <c r="H433"/>
  <c r="G433"/>
  <c r="B268"/>
  <c r="K268" s="1"/>
  <c r="F268"/>
  <c r="C268"/>
  <c r="O268" s="1"/>
  <c r="D268"/>
  <c r="E434" l="1"/>
  <c r="N434"/>
  <c r="L434"/>
  <c r="M434"/>
  <c r="I434"/>
  <c r="O434"/>
  <c r="H434"/>
  <c r="A435"/>
  <c r="J434"/>
  <c r="G434"/>
  <c r="F269"/>
  <c r="C269"/>
  <c r="O269" s="1"/>
  <c r="D269"/>
  <c r="B269"/>
  <c r="K269" s="1"/>
  <c r="E435" l="1"/>
  <c r="N435"/>
  <c r="L435"/>
  <c r="M435"/>
  <c r="G435"/>
  <c r="A436"/>
  <c r="I435"/>
  <c r="J435"/>
  <c r="H435"/>
  <c r="A438"/>
  <c r="C270"/>
  <c r="D270"/>
  <c r="B270"/>
  <c r="K270" s="1"/>
  <c r="F270"/>
  <c r="E436" l="1"/>
  <c r="N436"/>
  <c r="E438"/>
  <c r="N438"/>
  <c r="L436"/>
  <c r="M436"/>
  <c r="L438"/>
  <c r="M438"/>
  <c r="J438"/>
  <c r="G438"/>
  <c r="O438"/>
  <c r="I438"/>
  <c r="H438"/>
  <c r="A439"/>
  <c r="A437"/>
  <c r="I436"/>
  <c r="H436"/>
  <c r="G436"/>
  <c r="J436"/>
  <c r="B271"/>
  <c r="K271" s="1"/>
  <c r="F271"/>
  <c r="C271"/>
  <c r="D271"/>
  <c r="E437" l="1"/>
  <c r="N437"/>
  <c r="E439"/>
  <c r="N439"/>
  <c r="L437"/>
  <c r="M437"/>
  <c r="L439"/>
  <c r="M439"/>
  <c r="H437"/>
  <c r="G437"/>
  <c r="J437"/>
  <c r="I437"/>
  <c r="I439"/>
  <c r="H439"/>
  <c r="O439"/>
  <c r="G439"/>
  <c r="A440"/>
  <c r="J439"/>
  <c r="C272"/>
  <c r="B272"/>
  <c r="K272" s="1"/>
  <c r="F272"/>
  <c r="D272"/>
  <c r="E440" l="1"/>
  <c r="N440"/>
  <c r="L440"/>
  <c r="M440"/>
  <c r="J440"/>
  <c r="A441"/>
  <c r="H440"/>
  <c r="I440"/>
  <c r="G440"/>
  <c r="O440"/>
  <c r="C273"/>
  <c r="F273"/>
  <c r="D273"/>
  <c r="B273"/>
  <c r="K273" s="1"/>
  <c r="E441" l="1"/>
  <c r="N441"/>
  <c r="L441"/>
  <c r="M441"/>
  <c r="I441"/>
  <c r="A442"/>
  <c r="H441"/>
  <c r="G441"/>
  <c r="J441"/>
  <c r="O441"/>
  <c r="C274"/>
  <c r="O274" s="1"/>
  <c r="B274"/>
  <c r="K274" s="1"/>
  <c r="F274"/>
  <c r="D274"/>
  <c r="E442" l="1"/>
  <c r="N442"/>
  <c r="L442"/>
  <c r="M442"/>
  <c r="G442"/>
  <c r="I442"/>
  <c r="H442"/>
  <c r="A443"/>
  <c r="J442"/>
  <c r="A445"/>
  <c r="D275"/>
  <c r="C275"/>
  <c r="O275" s="1"/>
  <c r="F275"/>
  <c r="B275"/>
  <c r="K275" s="1"/>
  <c r="E445" l="1"/>
  <c r="N445"/>
  <c r="E443"/>
  <c r="N443"/>
  <c r="L445"/>
  <c r="M445"/>
  <c r="L443"/>
  <c r="M443"/>
  <c r="J443"/>
  <c r="H443"/>
  <c r="G443"/>
  <c r="A444"/>
  <c r="I443"/>
  <c r="H445"/>
  <c r="J445"/>
  <c r="O445"/>
  <c r="I445"/>
  <c r="A446"/>
  <c r="G445"/>
  <c r="C276"/>
  <c r="O276" s="1"/>
  <c r="F276"/>
  <c r="B276"/>
  <c r="K276" s="1"/>
  <c r="D276"/>
  <c r="E446" l="1"/>
  <c r="N446"/>
  <c r="E444"/>
  <c r="N444"/>
  <c r="L444"/>
  <c r="M444"/>
  <c r="L446"/>
  <c r="M446"/>
  <c r="H444"/>
  <c r="G444"/>
  <c r="J444"/>
  <c r="I444"/>
  <c r="G446"/>
  <c r="I446"/>
  <c r="A447"/>
  <c r="H446"/>
  <c r="O446"/>
  <c r="J446"/>
  <c r="B277"/>
  <c r="K277" s="1"/>
  <c r="D277"/>
  <c r="F277"/>
  <c r="C277"/>
  <c r="E447" l="1"/>
  <c r="N447"/>
  <c r="L447"/>
  <c r="M447"/>
  <c r="G447"/>
  <c r="J447"/>
  <c r="I447"/>
  <c r="H447"/>
  <c r="A448"/>
  <c r="O447"/>
  <c r="D278"/>
  <c r="C278"/>
  <c r="F278"/>
  <c r="B278"/>
  <c r="K278" s="1"/>
  <c r="E448" l="1"/>
  <c r="N448"/>
  <c r="L448"/>
  <c r="M448"/>
  <c r="J448"/>
  <c r="O448"/>
  <c r="H448"/>
  <c r="I448"/>
  <c r="G448"/>
  <c r="A449"/>
  <c r="D279"/>
  <c r="F279"/>
  <c r="C279"/>
  <c r="B279"/>
  <c r="K279" s="1"/>
  <c r="E449" l="1"/>
  <c r="N449"/>
  <c r="L449"/>
  <c r="M449"/>
  <c r="J449"/>
  <c r="I449"/>
  <c r="A450"/>
  <c r="H449"/>
  <c r="G449"/>
  <c r="C280"/>
  <c r="B280"/>
  <c r="K280" s="1"/>
  <c r="D280"/>
  <c r="F280"/>
  <c r="E450" l="1"/>
  <c r="N450"/>
  <c r="L450"/>
  <c r="M450"/>
  <c r="G450"/>
  <c r="J450"/>
  <c r="I450"/>
  <c r="H450"/>
  <c r="A451"/>
  <c r="C281"/>
  <c r="O281" s="1"/>
  <c r="F281"/>
  <c r="B281"/>
  <c r="K281" s="1"/>
  <c r="D281"/>
  <c r="E451" l="1"/>
  <c r="N451"/>
  <c r="L451"/>
  <c r="M451"/>
  <c r="J451"/>
  <c r="H451"/>
  <c r="G451"/>
  <c r="I451"/>
  <c r="A459"/>
  <c r="F282"/>
  <c r="B282"/>
  <c r="K282" s="1"/>
  <c r="C282"/>
  <c r="O282" s="1"/>
  <c r="D282"/>
  <c r="E459" l="1"/>
  <c r="N459"/>
  <c r="L459"/>
  <c r="M459"/>
  <c r="G459"/>
  <c r="O459"/>
  <c r="J459"/>
  <c r="I459"/>
  <c r="H459"/>
  <c r="A460"/>
  <c r="B283"/>
  <c r="K283" s="1"/>
  <c r="F283"/>
  <c r="C283"/>
  <c r="O283" s="1"/>
  <c r="D283"/>
  <c r="E460" l="1"/>
  <c r="N460"/>
  <c r="L460"/>
  <c r="M460"/>
  <c r="J460"/>
  <c r="O460"/>
  <c r="H460"/>
  <c r="I460"/>
  <c r="G460"/>
  <c r="A461"/>
  <c r="F284"/>
  <c r="C284"/>
  <c r="D284"/>
  <c r="B284"/>
  <c r="K284" s="1"/>
  <c r="E461" l="1"/>
  <c r="N461"/>
  <c r="L461"/>
  <c r="M461"/>
  <c r="J461"/>
  <c r="O461"/>
  <c r="H461"/>
  <c r="I461"/>
  <c r="A462"/>
  <c r="G461"/>
  <c r="D285"/>
  <c r="C285"/>
  <c r="F285"/>
  <c r="B285"/>
  <c r="K285" s="1"/>
  <c r="E462" l="1"/>
  <c r="N462"/>
  <c r="L462"/>
  <c r="M462"/>
  <c r="I462"/>
  <c r="A463"/>
  <c r="H462"/>
  <c r="O462"/>
  <c r="J462"/>
  <c r="G462"/>
  <c r="F286"/>
  <c r="D286"/>
  <c r="C286"/>
  <c r="B286"/>
  <c r="K286" s="1"/>
  <c r="E463" l="1"/>
  <c r="N463"/>
  <c r="L463"/>
  <c r="M463"/>
  <c r="G463"/>
  <c r="A464"/>
  <c r="I463"/>
  <c r="J463"/>
  <c r="H463"/>
  <c r="A466"/>
  <c r="B287"/>
  <c r="K287" s="1"/>
  <c r="D287"/>
  <c r="F287"/>
  <c r="C287"/>
  <c r="E466" l="1"/>
  <c r="N466"/>
  <c r="E464"/>
  <c r="N464"/>
  <c r="L466"/>
  <c r="M466"/>
  <c r="L464"/>
  <c r="M464"/>
  <c r="J466"/>
  <c r="G466"/>
  <c r="I466"/>
  <c r="O466"/>
  <c r="A467"/>
  <c r="H466"/>
  <c r="A465"/>
  <c r="I464"/>
  <c r="H464"/>
  <c r="J464"/>
  <c r="G464"/>
  <c r="B288"/>
  <c r="K288" s="1"/>
  <c r="F288"/>
  <c r="D288"/>
  <c r="C288"/>
  <c r="O288" s="1"/>
  <c r="E467" l="1"/>
  <c r="N467"/>
  <c r="E465"/>
  <c r="N465"/>
  <c r="L467"/>
  <c r="M467"/>
  <c r="L465"/>
  <c r="M465"/>
  <c r="H465"/>
  <c r="J465"/>
  <c r="I465"/>
  <c r="G465"/>
  <c r="I467"/>
  <c r="O467"/>
  <c r="H467"/>
  <c r="G467"/>
  <c r="A468"/>
  <c r="J467"/>
  <c r="C289"/>
  <c r="O289" s="1"/>
  <c r="F289"/>
  <c r="B289"/>
  <c r="K289" s="1"/>
  <c r="D289"/>
  <c r="E468" l="1"/>
  <c r="N468"/>
  <c r="L468"/>
  <c r="M468"/>
  <c r="J468"/>
  <c r="O468"/>
  <c r="H468"/>
  <c r="I468"/>
  <c r="G468"/>
  <c r="A469"/>
  <c r="C290"/>
  <c r="O290" s="1"/>
  <c r="F290"/>
  <c r="B290"/>
  <c r="K290" s="1"/>
  <c r="D290"/>
  <c r="E469" l="1"/>
  <c r="N469"/>
  <c r="L469"/>
  <c r="M469"/>
  <c r="I469"/>
  <c r="A470"/>
  <c r="H469"/>
  <c r="G469"/>
  <c r="J469"/>
  <c r="O469"/>
  <c r="F291"/>
  <c r="C291"/>
  <c r="B291"/>
  <c r="K291" s="1"/>
  <c r="D291"/>
  <c r="E470" l="1"/>
  <c r="N470"/>
  <c r="L470"/>
  <c r="M470"/>
  <c r="G470"/>
  <c r="I470"/>
  <c r="H470"/>
  <c r="A471"/>
  <c r="J470"/>
  <c r="A473"/>
  <c r="D292"/>
  <c r="C292"/>
  <c r="B292"/>
  <c r="K292" s="1"/>
  <c r="F292"/>
  <c r="E473" l="1"/>
  <c r="N473"/>
  <c r="E471"/>
  <c r="N471"/>
  <c r="L473"/>
  <c r="M473"/>
  <c r="L471"/>
  <c r="M471"/>
  <c r="J471"/>
  <c r="H471"/>
  <c r="G471"/>
  <c r="A472"/>
  <c r="I471"/>
  <c r="H473"/>
  <c r="J473"/>
  <c r="O473"/>
  <c r="I473"/>
  <c r="A474"/>
  <c r="G473"/>
  <c r="F293"/>
  <c r="B293"/>
  <c r="K293" s="1"/>
  <c r="D293"/>
  <c r="C293"/>
  <c r="E474" l="1"/>
  <c r="N474"/>
  <c r="E472"/>
  <c r="N472"/>
  <c r="L472"/>
  <c r="M472"/>
  <c r="L474"/>
  <c r="M474"/>
  <c r="H472"/>
  <c r="G472"/>
  <c r="J472"/>
  <c r="I472"/>
  <c r="G474"/>
  <c r="O474"/>
  <c r="I474"/>
  <c r="H474"/>
  <c r="A475"/>
  <c r="J474"/>
  <c r="F294"/>
  <c r="B294"/>
  <c r="K294" s="1"/>
  <c r="D294"/>
  <c r="C294"/>
  <c r="E475" l="1"/>
  <c r="N475"/>
  <c r="L475"/>
  <c r="M475"/>
  <c r="G475"/>
  <c r="A476"/>
  <c r="J475"/>
  <c r="I475"/>
  <c r="H475"/>
  <c r="O475"/>
  <c r="D295"/>
  <c r="B295"/>
  <c r="K295" s="1"/>
  <c r="C295"/>
  <c r="O295" s="1"/>
  <c r="F295"/>
  <c r="E476" l="1"/>
  <c r="N476"/>
  <c r="L476"/>
  <c r="M476"/>
  <c r="J476"/>
  <c r="A477"/>
  <c r="H476"/>
  <c r="I476"/>
  <c r="G476"/>
  <c r="O476"/>
  <c r="D296"/>
  <c r="B296"/>
  <c r="K296" s="1"/>
  <c r="F296"/>
  <c r="C296"/>
  <c r="O296" s="1"/>
  <c r="E477" l="1"/>
  <c r="N477"/>
  <c r="L477"/>
  <c r="M477"/>
  <c r="J477"/>
  <c r="I477"/>
  <c r="A478"/>
  <c r="H477"/>
  <c r="G477"/>
  <c r="C297"/>
  <c r="O297" s="1"/>
  <c r="F297"/>
  <c r="D297"/>
  <c r="B297"/>
  <c r="K297" s="1"/>
  <c r="E478" l="1"/>
  <c r="N478"/>
  <c r="L478"/>
  <c r="M478"/>
  <c r="G478"/>
  <c r="I478"/>
  <c r="H478"/>
  <c r="A479"/>
  <c r="J478"/>
  <c r="F298"/>
  <c r="C298"/>
  <c r="D298"/>
  <c r="B298"/>
  <c r="K298" s="1"/>
  <c r="E479" l="1"/>
  <c r="N479"/>
  <c r="L479"/>
  <c r="M479"/>
  <c r="J479"/>
  <c r="H479"/>
  <c r="I479"/>
  <c r="G479"/>
  <c r="A487"/>
  <c r="B299"/>
  <c r="K299" s="1"/>
  <c r="D299"/>
  <c r="C299"/>
  <c r="F299"/>
  <c r="E487" l="1"/>
  <c r="N487"/>
  <c r="L487"/>
  <c r="M487"/>
  <c r="G487"/>
  <c r="O487"/>
  <c r="J487"/>
  <c r="A488"/>
  <c r="I487"/>
  <c r="H487"/>
  <c r="C300"/>
  <c r="B300"/>
  <c r="K300" s="1"/>
  <c r="D300"/>
  <c r="F300"/>
  <c r="E488" l="1"/>
  <c r="N488"/>
  <c r="L488"/>
  <c r="M488"/>
  <c r="J488"/>
  <c r="O488"/>
  <c r="H488"/>
  <c r="I488"/>
  <c r="G488"/>
  <c r="A489"/>
  <c r="B301"/>
  <c r="K301" s="1"/>
  <c r="F301"/>
  <c r="D301"/>
  <c r="C301"/>
  <c r="E489" l="1"/>
  <c r="N489"/>
  <c r="L489"/>
  <c r="M489"/>
  <c r="J489"/>
  <c r="A490"/>
  <c r="I489"/>
  <c r="O489"/>
  <c r="H489"/>
  <c r="G489"/>
  <c r="F302"/>
  <c r="C302"/>
  <c r="O302" s="1"/>
  <c r="D302"/>
  <c r="B302"/>
  <c r="K302" s="1"/>
  <c r="E490" l="1"/>
  <c r="N490"/>
  <c r="L490"/>
  <c r="M490"/>
  <c r="I490"/>
  <c r="O490"/>
  <c r="H490"/>
  <c r="A491"/>
  <c r="J490"/>
  <c r="G490"/>
  <c r="F303"/>
  <c r="D303"/>
  <c r="C303"/>
  <c r="O303" s="1"/>
  <c r="B303"/>
  <c r="K303" s="1"/>
  <c r="E491" l="1"/>
  <c r="N491"/>
  <c r="L491"/>
  <c r="M491"/>
  <c r="G491"/>
  <c r="A492"/>
  <c r="I491"/>
  <c r="J491"/>
  <c r="H491"/>
  <c r="A494"/>
  <c r="C304"/>
  <c r="O304" s="1"/>
  <c r="B304"/>
  <c r="K304" s="1"/>
  <c r="D304"/>
  <c r="F304"/>
  <c r="E494" l="1"/>
  <c r="N494"/>
  <c r="E492"/>
  <c r="N492"/>
  <c r="L494"/>
  <c r="M494"/>
  <c r="L492"/>
  <c r="M492"/>
  <c r="J494"/>
  <c r="G494"/>
  <c r="I494"/>
  <c r="O494"/>
  <c r="H494"/>
  <c r="A495"/>
  <c r="A493"/>
  <c r="I492"/>
  <c r="H492"/>
  <c r="J492"/>
  <c r="G492"/>
  <c r="C305"/>
  <c r="F305"/>
  <c r="B305"/>
  <c r="K305" s="1"/>
  <c r="D305"/>
  <c r="E495" l="1"/>
  <c r="N495"/>
  <c r="E493"/>
  <c r="N493"/>
  <c r="L493"/>
  <c r="M493"/>
  <c r="L495"/>
  <c r="M495"/>
  <c r="H493"/>
  <c r="G493"/>
  <c r="J493"/>
  <c r="I493"/>
  <c r="I495"/>
  <c r="O495"/>
  <c r="J495"/>
  <c r="H495"/>
  <c r="G495"/>
  <c r="A496"/>
  <c r="B306"/>
  <c r="K306" s="1"/>
  <c r="D306"/>
  <c r="F306"/>
  <c r="C306"/>
  <c r="E496" l="1"/>
  <c r="N496"/>
  <c r="L496"/>
  <c r="M496"/>
  <c r="J496"/>
  <c r="O496"/>
  <c r="H496"/>
  <c r="I496"/>
  <c r="G496"/>
  <c r="A497"/>
  <c r="D307"/>
  <c r="B307"/>
  <c r="K307" s="1"/>
  <c r="F307"/>
  <c r="C307"/>
  <c r="E497" l="1"/>
  <c r="N497"/>
  <c r="L497"/>
  <c r="M497"/>
  <c r="I497"/>
  <c r="O497"/>
  <c r="H497"/>
  <c r="G497"/>
  <c r="J497"/>
  <c r="A498"/>
  <c r="F308"/>
  <c r="D308"/>
  <c r="C308"/>
  <c r="B308"/>
  <c r="K308" s="1"/>
  <c r="E498" l="1"/>
  <c r="N498"/>
  <c r="L498"/>
  <c r="M498"/>
  <c r="G498"/>
  <c r="I498"/>
  <c r="H498"/>
  <c r="A499"/>
  <c r="J498"/>
  <c r="A501"/>
  <c r="B309"/>
  <c r="K309" s="1"/>
  <c r="F309"/>
  <c r="D309"/>
  <c r="C309"/>
  <c r="O309" s="1"/>
  <c r="E499" l="1"/>
  <c r="N499"/>
  <c r="E501"/>
  <c r="N501"/>
  <c r="L501"/>
  <c r="M501"/>
  <c r="L499"/>
  <c r="M499"/>
  <c r="J499"/>
  <c r="H499"/>
  <c r="G499"/>
  <c r="A500"/>
  <c r="I499"/>
  <c r="H501"/>
  <c r="J501"/>
  <c r="O501"/>
  <c r="I501"/>
  <c r="A502"/>
  <c r="G501"/>
  <c r="C310"/>
  <c r="O310" s="1"/>
  <c r="B310"/>
  <c r="K310" s="1"/>
  <c r="F310"/>
  <c r="D310"/>
  <c r="E502" l="1"/>
  <c r="N502"/>
  <c r="E500"/>
  <c r="N500"/>
  <c r="L500"/>
  <c r="M500"/>
  <c r="L502"/>
  <c r="M502"/>
  <c r="H500"/>
  <c r="G500"/>
  <c r="J500"/>
  <c r="I500"/>
  <c r="G502"/>
  <c r="I502"/>
  <c r="O502"/>
  <c r="H502"/>
  <c r="A503"/>
  <c r="J502"/>
  <c r="D311"/>
  <c r="C311"/>
  <c r="O311" s="1"/>
  <c r="F311"/>
  <c r="B311"/>
  <c r="K311" s="1"/>
  <c r="E503" l="1"/>
  <c r="N503"/>
  <c r="L503"/>
  <c r="M503"/>
  <c r="G503"/>
  <c r="A504"/>
  <c r="I503"/>
  <c r="J503"/>
  <c r="H503"/>
  <c r="O503"/>
  <c r="F312"/>
  <c r="B312"/>
  <c r="K312" s="1"/>
  <c r="C312"/>
  <c r="D312"/>
  <c r="E504" l="1"/>
  <c r="N504"/>
  <c r="L504"/>
  <c r="M504"/>
  <c r="J504"/>
  <c r="O504"/>
  <c r="H504"/>
  <c r="I504"/>
  <c r="G504"/>
  <c r="A505"/>
  <c r="B313"/>
  <c r="K313" s="1"/>
  <c r="C313"/>
  <c r="F313"/>
  <c r="D313"/>
  <c r="E505" l="1"/>
  <c r="N505"/>
  <c r="L505"/>
  <c r="M505"/>
  <c r="J505"/>
  <c r="I505"/>
  <c r="A506"/>
  <c r="H505"/>
  <c r="G505"/>
  <c r="C314"/>
  <c r="F314"/>
  <c r="D314"/>
  <c r="B314"/>
  <c r="K314" s="1"/>
  <c r="E506" l="1"/>
  <c r="N506"/>
  <c r="L506"/>
  <c r="M506"/>
  <c r="G506"/>
  <c r="I506"/>
  <c r="H506"/>
  <c r="A507"/>
  <c r="J506"/>
  <c r="D315"/>
  <c r="F315"/>
  <c r="C315"/>
  <c r="B315"/>
  <c r="K315" s="1"/>
  <c r="E507" l="1"/>
  <c r="N507"/>
  <c r="L507"/>
  <c r="M507"/>
  <c r="J507"/>
  <c r="H507"/>
  <c r="I507"/>
  <c r="G507"/>
  <c r="A515"/>
  <c r="B316"/>
  <c r="K316" s="1"/>
  <c r="F316"/>
  <c r="D316"/>
  <c r="C316"/>
  <c r="O316" s="1"/>
  <c r="E515" l="1"/>
  <c r="N515"/>
  <c r="L515"/>
  <c r="M515"/>
  <c r="G515"/>
  <c r="A516"/>
  <c r="J515"/>
  <c r="I515"/>
  <c r="H515"/>
  <c r="O515"/>
  <c r="B317"/>
  <c r="K317" s="1"/>
  <c r="F317"/>
  <c r="C317"/>
  <c r="O317" s="1"/>
  <c r="D317"/>
  <c r="E516" l="1"/>
  <c r="N516"/>
  <c r="L516"/>
  <c r="M516"/>
  <c r="J516"/>
  <c r="A517"/>
  <c r="H516"/>
  <c r="I516"/>
  <c r="G516"/>
  <c r="O516"/>
  <c r="C318"/>
  <c r="O318" s="1"/>
  <c r="B318"/>
  <c r="K318" s="1"/>
  <c r="F318"/>
  <c r="D318"/>
  <c r="E517" l="1"/>
  <c r="N517"/>
  <c r="L517"/>
  <c r="M517"/>
  <c r="J517"/>
  <c r="A518"/>
  <c r="H517"/>
  <c r="I517"/>
  <c r="O517"/>
  <c r="G517"/>
  <c r="B319"/>
  <c r="K319" s="1"/>
  <c r="C319"/>
  <c r="F319"/>
  <c r="D319"/>
  <c r="E518" l="1"/>
  <c r="N518"/>
  <c r="L518"/>
  <c r="M518"/>
  <c r="I518"/>
  <c r="A519"/>
  <c r="H518"/>
  <c r="O518"/>
  <c r="J518"/>
  <c r="G518"/>
  <c r="C320"/>
  <c r="F320"/>
  <c r="D320"/>
  <c r="B320"/>
  <c r="K320" s="1"/>
  <c r="E519" l="1"/>
  <c r="N519"/>
  <c r="L519"/>
  <c r="M519"/>
  <c r="G519"/>
  <c r="A520"/>
  <c r="I519"/>
  <c r="J519"/>
  <c r="H519"/>
  <c r="A522"/>
  <c r="B321"/>
  <c r="K321" s="1"/>
  <c r="D321"/>
  <c r="F321"/>
  <c r="C321"/>
  <c r="E522" l="1"/>
  <c r="N522"/>
  <c r="E520"/>
  <c r="N520"/>
  <c r="L522"/>
  <c r="M522"/>
  <c r="L520"/>
  <c r="M520"/>
  <c r="J522"/>
  <c r="G522"/>
  <c r="A523"/>
  <c r="H522"/>
  <c r="I522"/>
  <c r="O522"/>
  <c r="A521"/>
  <c r="I520"/>
  <c r="H520"/>
  <c r="G520"/>
  <c r="J520"/>
  <c r="D322"/>
  <c r="B322"/>
  <c r="K322" s="1"/>
  <c r="C322"/>
  <c r="F322"/>
  <c r="E521" l="1"/>
  <c r="N521"/>
  <c r="E523"/>
  <c r="N523"/>
  <c r="L521"/>
  <c r="M521"/>
  <c r="L523"/>
  <c r="M523"/>
  <c r="H521"/>
  <c r="J521"/>
  <c r="I521"/>
  <c r="G521"/>
  <c r="I523"/>
  <c r="H523"/>
  <c r="O523"/>
  <c r="G523"/>
  <c r="A524"/>
  <c r="J523"/>
  <c r="F323"/>
  <c r="C323"/>
  <c r="O323" s="1"/>
  <c r="B323"/>
  <c r="K323" s="1"/>
  <c r="D323"/>
  <c r="E524" l="1"/>
  <c r="N524"/>
  <c r="L524"/>
  <c r="M524"/>
  <c r="J524"/>
  <c r="O524"/>
  <c r="H524"/>
  <c r="I524"/>
  <c r="G524"/>
  <c r="A525"/>
  <c r="B324"/>
  <c r="K324" s="1"/>
  <c r="F324"/>
  <c r="C324"/>
  <c r="O324" s="1"/>
  <c r="D324"/>
  <c r="E525" l="1"/>
  <c r="N525"/>
  <c r="L525"/>
  <c r="M525"/>
  <c r="I525"/>
  <c r="A526"/>
  <c r="G525"/>
  <c r="O525"/>
  <c r="H525"/>
  <c r="J525"/>
  <c r="B325"/>
  <c r="K325" s="1"/>
  <c r="F325"/>
  <c r="C325"/>
  <c r="O325" s="1"/>
  <c r="D325"/>
  <c r="E526" l="1"/>
  <c r="N526"/>
  <c r="L526"/>
  <c r="M526"/>
  <c r="G526"/>
  <c r="I526"/>
  <c r="H526"/>
  <c r="A527"/>
  <c r="J526"/>
  <c r="A529"/>
  <c r="B326"/>
  <c r="K326" s="1"/>
  <c r="D326"/>
  <c r="F326"/>
  <c r="C326"/>
  <c r="E527" l="1"/>
  <c r="N527"/>
  <c r="E529"/>
  <c r="N529"/>
  <c r="L529"/>
  <c r="M529"/>
  <c r="L527"/>
  <c r="M527"/>
  <c r="J527"/>
  <c r="H527"/>
  <c r="G527"/>
  <c r="A528"/>
  <c r="I527"/>
  <c r="H529"/>
  <c r="J529"/>
  <c r="O529"/>
  <c r="I529"/>
  <c r="A530"/>
  <c r="G529"/>
  <c r="F327"/>
  <c r="D327"/>
  <c r="C327"/>
  <c r="B327"/>
  <c r="K327" s="1"/>
  <c r="E530" l="1"/>
  <c r="N530"/>
  <c r="E528"/>
  <c r="N528"/>
  <c r="L528"/>
  <c r="M528"/>
  <c r="L530"/>
  <c r="M530"/>
  <c r="H528"/>
  <c r="G528"/>
  <c r="J528"/>
  <c r="I528"/>
  <c r="G530"/>
  <c r="I530"/>
  <c r="A531"/>
  <c r="H530"/>
  <c r="O530"/>
  <c r="J530"/>
  <c r="F328"/>
  <c r="B328"/>
  <c r="K328" s="1"/>
  <c r="C328"/>
  <c r="D328"/>
  <c r="E531" l="1"/>
  <c r="N531"/>
  <c r="L531"/>
  <c r="M531"/>
  <c r="G531"/>
  <c r="A532"/>
  <c r="J531"/>
  <c r="I531"/>
  <c r="H531"/>
  <c r="O531"/>
  <c r="F329"/>
  <c r="D329"/>
  <c r="C329"/>
  <c r="B329"/>
  <c r="K329" s="1"/>
  <c r="E532" l="1"/>
  <c r="N532"/>
  <c r="L532"/>
  <c r="M532"/>
  <c r="J532"/>
  <c r="A533"/>
  <c r="H532"/>
  <c r="I532"/>
  <c r="G532"/>
  <c r="O532"/>
  <c r="C330"/>
  <c r="O330" s="1"/>
  <c r="F330"/>
  <c r="B330"/>
  <c r="K330" s="1"/>
  <c r="D330"/>
  <c r="E533" l="1"/>
  <c r="N533"/>
  <c r="L533"/>
  <c r="M533"/>
  <c r="J533"/>
  <c r="I533"/>
  <c r="A534"/>
  <c r="H533"/>
  <c r="G533"/>
  <c r="F331"/>
  <c r="C331"/>
  <c r="O331" s="1"/>
  <c r="B331"/>
  <c r="K331" s="1"/>
  <c r="D331"/>
  <c r="E534" l="1"/>
  <c r="N534"/>
  <c r="L534"/>
  <c r="M534"/>
  <c r="G534"/>
  <c r="I534"/>
  <c r="H534"/>
  <c r="A535"/>
  <c r="J534"/>
  <c r="B332"/>
  <c r="K332" s="1"/>
  <c r="D332"/>
  <c r="C332"/>
  <c r="O332" s="1"/>
  <c r="F332"/>
  <c r="E535" l="1"/>
  <c r="N535"/>
  <c r="L535"/>
  <c r="M535"/>
  <c r="J535"/>
  <c r="I535"/>
  <c r="H535"/>
  <c r="G535"/>
  <c r="A543"/>
  <c r="D333"/>
  <c r="C333"/>
  <c r="F333"/>
  <c r="B333"/>
  <c r="K333" s="1"/>
  <c r="E543" l="1"/>
  <c r="N543"/>
  <c r="L543"/>
  <c r="M543"/>
  <c r="G543"/>
  <c r="A544"/>
  <c r="J543"/>
  <c r="I543"/>
  <c r="H543"/>
  <c r="O543"/>
  <c r="F334"/>
  <c r="D334"/>
  <c r="C334"/>
  <c r="B334"/>
  <c r="K334" s="1"/>
  <c r="E544" l="1"/>
  <c r="N544"/>
  <c r="L544"/>
  <c r="M544"/>
  <c r="J544"/>
  <c r="A545"/>
  <c r="I544"/>
  <c r="H544"/>
  <c r="O544"/>
  <c r="G544"/>
  <c r="C335"/>
  <c r="D335"/>
  <c r="B335"/>
  <c r="K335" s="1"/>
  <c r="F335"/>
  <c r="E545" l="1"/>
  <c r="N545"/>
  <c r="L545"/>
  <c r="M545"/>
  <c r="J545"/>
  <c r="O545"/>
  <c r="I545"/>
  <c r="A546"/>
  <c r="H545"/>
  <c r="G545"/>
  <c r="B336"/>
  <c r="K336" s="1"/>
  <c r="D336"/>
  <c r="F336"/>
  <c r="C336"/>
  <c r="E546" l="1"/>
  <c r="N546"/>
  <c r="L546"/>
  <c r="M546"/>
  <c r="I546"/>
  <c r="O546"/>
  <c r="H546"/>
  <c r="A547"/>
  <c r="G546"/>
  <c r="J546"/>
  <c r="F337"/>
  <c r="B337"/>
  <c r="K337" s="1"/>
  <c r="C337"/>
  <c r="O337" s="1"/>
  <c r="D337"/>
  <c r="E547" l="1"/>
  <c r="N547"/>
  <c r="L547"/>
  <c r="M547"/>
  <c r="G547"/>
  <c r="A548"/>
  <c r="J547"/>
  <c r="I547"/>
  <c r="H547"/>
  <c r="A550"/>
  <c r="C338"/>
  <c r="O338" s="1"/>
  <c r="B338"/>
  <c r="K338" s="1"/>
  <c r="D338"/>
  <c r="F338"/>
  <c r="E550" l="1"/>
  <c r="N550"/>
  <c r="E548"/>
  <c r="N548"/>
  <c r="L550"/>
  <c r="M550"/>
  <c r="L548"/>
  <c r="M548"/>
  <c r="G550"/>
  <c r="J550"/>
  <c r="I550"/>
  <c r="O550"/>
  <c r="H550"/>
  <c r="A551"/>
  <c r="A549"/>
  <c r="I548"/>
  <c r="H548"/>
  <c r="J548"/>
  <c r="G548"/>
  <c r="C339"/>
  <c r="O339" s="1"/>
  <c r="D339"/>
  <c r="B339"/>
  <c r="K339" s="1"/>
  <c r="F339"/>
  <c r="E551" l="1"/>
  <c r="N551"/>
  <c r="E549"/>
  <c r="N549"/>
  <c r="L549"/>
  <c r="M549"/>
  <c r="L551"/>
  <c r="M551"/>
  <c r="G549"/>
  <c r="J549"/>
  <c r="I549"/>
  <c r="H549"/>
  <c r="I551"/>
  <c r="H551"/>
  <c r="J551"/>
  <c r="A552"/>
  <c r="G551"/>
  <c r="O551"/>
  <c r="C340"/>
  <c r="B340"/>
  <c r="K340" s="1"/>
  <c r="F340"/>
  <c r="D340"/>
  <c r="E552" l="1"/>
  <c r="N552"/>
  <c r="L552"/>
  <c r="M552"/>
  <c r="J552"/>
  <c r="O552"/>
  <c r="I552"/>
  <c r="G552"/>
  <c r="A553"/>
  <c r="H552"/>
  <c r="F341"/>
  <c r="B341"/>
  <c r="K341" s="1"/>
  <c r="C341"/>
  <c r="D341"/>
  <c r="E553" l="1"/>
  <c r="N553"/>
  <c r="L553"/>
  <c r="M553"/>
  <c r="I553"/>
  <c r="O553"/>
  <c r="H553"/>
  <c r="G553"/>
  <c r="J553"/>
  <c r="A554"/>
  <c r="B342"/>
  <c r="K342" s="1"/>
  <c r="F342"/>
  <c r="D342"/>
  <c r="C342"/>
  <c r="E554" l="1"/>
  <c r="N554"/>
  <c r="L554"/>
  <c r="M554"/>
  <c r="J554"/>
  <c r="I554"/>
  <c r="H554"/>
  <c r="A555"/>
  <c r="G554"/>
  <c r="A557"/>
  <c r="C343"/>
  <c r="F343"/>
  <c r="D343"/>
  <c r="B343"/>
  <c r="K343" s="1"/>
  <c r="E557" l="1"/>
  <c r="N557"/>
  <c r="E555"/>
  <c r="N555"/>
  <c r="L557"/>
  <c r="M557"/>
  <c r="L555"/>
  <c r="M555"/>
  <c r="I555"/>
  <c r="H555"/>
  <c r="G555"/>
  <c r="A556"/>
  <c r="J555"/>
  <c r="G557"/>
  <c r="J557"/>
  <c r="A558"/>
  <c r="I557"/>
  <c r="O557"/>
  <c r="H557"/>
  <c r="B344"/>
  <c r="K344" s="1"/>
  <c r="F344"/>
  <c r="D344"/>
  <c r="C344"/>
  <c r="O344" s="1"/>
  <c r="E558" l="1"/>
  <c r="N558"/>
  <c r="E556"/>
  <c r="N556"/>
  <c r="L556"/>
  <c r="M556"/>
  <c r="L558"/>
  <c r="M558"/>
  <c r="H556"/>
  <c r="G556"/>
  <c r="J556"/>
  <c r="I556"/>
  <c r="J558"/>
  <c r="I558"/>
  <c r="A559"/>
  <c r="H558"/>
  <c r="O558"/>
  <c r="G558"/>
  <c r="C345"/>
  <c r="O345" s="1"/>
  <c r="D345"/>
  <c r="F345"/>
  <c r="B345"/>
  <c r="K345" s="1"/>
  <c r="E559" l="1"/>
  <c r="N559"/>
  <c r="L559"/>
  <c r="M559"/>
  <c r="G559"/>
  <c r="O559"/>
  <c r="I559"/>
  <c r="J559"/>
  <c r="H559"/>
  <c r="A560"/>
  <c r="C346"/>
  <c r="O346" s="1"/>
  <c r="F346"/>
  <c r="B346"/>
  <c r="K346" s="1"/>
  <c r="D346"/>
  <c r="E560" l="1"/>
  <c r="N560"/>
  <c r="L560"/>
  <c r="M560"/>
  <c r="J560"/>
  <c r="A561"/>
  <c r="I560"/>
  <c r="H560"/>
  <c r="G560"/>
  <c r="O560"/>
  <c r="F347"/>
  <c r="D347"/>
  <c r="C347"/>
  <c r="B347"/>
  <c r="K347" s="1"/>
  <c r="E561" l="1"/>
  <c r="N561"/>
  <c r="L561"/>
  <c r="M561"/>
  <c r="J561"/>
  <c r="I561"/>
  <c r="A562"/>
  <c r="G561"/>
  <c r="H561"/>
  <c r="F348"/>
  <c r="D348"/>
  <c r="B348"/>
  <c r="K348" s="1"/>
  <c r="C348"/>
  <c r="E562" l="1"/>
  <c r="N562"/>
  <c r="L562"/>
  <c r="M562"/>
  <c r="J562"/>
  <c r="I562"/>
  <c r="H562"/>
  <c r="A563"/>
  <c r="G562"/>
  <c r="D349"/>
  <c r="F349"/>
  <c r="C349"/>
  <c r="B349"/>
  <c r="K349" s="1"/>
  <c r="E563" l="1"/>
  <c r="N563"/>
  <c r="L563"/>
  <c r="M563"/>
  <c r="I563"/>
  <c r="H563"/>
  <c r="G563"/>
  <c r="J563"/>
  <c r="A571"/>
  <c r="B350"/>
  <c r="K350" s="1"/>
  <c r="F350"/>
  <c r="D350"/>
  <c r="C350"/>
  <c r="E571" l="1"/>
  <c r="N571"/>
  <c r="L571"/>
  <c r="M571"/>
  <c r="G571"/>
  <c r="A572"/>
  <c r="J571"/>
  <c r="I571"/>
  <c r="H571"/>
  <c r="O571"/>
  <c r="F351"/>
  <c r="D351"/>
  <c r="C351"/>
  <c r="O351" s="1"/>
  <c r="B351"/>
  <c r="K351" s="1"/>
  <c r="E572" l="1"/>
  <c r="N572"/>
  <c r="L572"/>
  <c r="M572"/>
  <c r="J572"/>
  <c r="A573"/>
  <c r="H572"/>
  <c r="G572"/>
  <c r="O572"/>
  <c r="I572"/>
  <c r="C352"/>
  <c r="O352" s="1"/>
  <c r="D352"/>
  <c r="F352"/>
  <c r="B352"/>
  <c r="K352" s="1"/>
  <c r="E573" l="1"/>
  <c r="N573"/>
  <c r="L573"/>
  <c r="M573"/>
  <c r="J573"/>
  <c r="A574"/>
  <c r="I573"/>
  <c r="O573"/>
  <c r="H573"/>
  <c r="G573"/>
  <c r="D353"/>
  <c r="C353"/>
  <c r="O353" s="1"/>
  <c r="F353"/>
  <c r="B353"/>
  <c r="K353" s="1"/>
  <c r="E574" l="1"/>
  <c r="N574"/>
  <c r="L574"/>
  <c r="M574"/>
  <c r="I574"/>
  <c r="O574"/>
  <c r="H574"/>
  <c r="A575"/>
  <c r="G574"/>
  <c r="J574"/>
  <c r="F354"/>
  <c r="C354"/>
  <c r="D354"/>
  <c r="B354"/>
  <c r="K354" s="1"/>
  <c r="E575" l="1"/>
  <c r="N575"/>
  <c r="L575"/>
  <c r="M575"/>
  <c r="G575"/>
  <c r="A576"/>
  <c r="J575"/>
  <c r="I575"/>
  <c r="H575"/>
  <c r="A578"/>
  <c r="C355"/>
  <c r="D355"/>
  <c r="F355"/>
  <c r="B355"/>
  <c r="K355" s="1"/>
  <c r="E578" l="1"/>
  <c r="N578"/>
  <c r="E576"/>
  <c r="N576"/>
  <c r="L576"/>
  <c r="M576"/>
  <c r="L578"/>
  <c r="M578"/>
  <c r="G578"/>
  <c r="J578"/>
  <c r="A579"/>
  <c r="I578"/>
  <c r="H578"/>
  <c r="O578"/>
  <c r="A577"/>
  <c r="I576"/>
  <c r="H576"/>
  <c r="G576"/>
  <c r="J576"/>
  <c r="C356"/>
  <c r="F356"/>
  <c r="B356"/>
  <c r="K356" s="1"/>
  <c r="D356"/>
  <c r="E577" l="1"/>
  <c r="N577"/>
  <c r="E579"/>
  <c r="N579"/>
  <c r="L577"/>
  <c r="M577"/>
  <c r="L579"/>
  <c r="M579"/>
  <c r="G577"/>
  <c r="H577"/>
  <c r="J577"/>
  <c r="I577"/>
  <c r="I579"/>
  <c r="H579"/>
  <c r="J579"/>
  <c r="O579"/>
  <c r="G579"/>
  <c r="A580"/>
  <c r="B357"/>
  <c r="K357" s="1"/>
  <c r="D357"/>
  <c r="F357"/>
  <c r="C357"/>
  <c r="E580" l="1"/>
  <c r="N580"/>
  <c r="L580"/>
  <c r="M580"/>
  <c r="J580"/>
  <c r="O580"/>
  <c r="I580"/>
  <c r="H580"/>
  <c r="G580"/>
  <c r="A581"/>
  <c r="F358"/>
  <c r="D358"/>
  <c r="B358"/>
  <c r="K358" s="1"/>
  <c r="C358"/>
  <c r="O358" s="1"/>
  <c r="E581" l="1"/>
  <c r="N581"/>
  <c r="L581"/>
  <c r="M581"/>
  <c r="I581"/>
  <c r="G581"/>
  <c r="J581"/>
  <c r="O581"/>
  <c r="A582"/>
  <c r="H581"/>
  <c r="B359"/>
  <c r="K359" s="1"/>
  <c r="F359"/>
  <c r="D359"/>
  <c r="C359"/>
  <c r="O359" s="1"/>
  <c r="E582" l="1"/>
  <c r="N582"/>
  <c r="L582"/>
  <c r="M582"/>
  <c r="J582"/>
  <c r="I582"/>
  <c r="H582"/>
  <c r="A583"/>
  <c r="G582"/>
  <c r="A585"/>
  <c r="C360"/>
  <c r="O360" s="1"/>
  <c r="F360"/>
  <c r="D360"/>
  <c r="B360"/>
  <c r="K360" s="1"/>
  <c r="E585" l="1"/>
  <c r="N585"/>
  <c r="E583"/>
  <c r="N583"/>
  <c r="L585"/>
  <c r="M585"/>
  <c r="L583"/>
  <c r="M583"/>
  <c r="I583"/>
  <c r="H583"/>
  <c r="G583"/>
  <c r="A584"/>
  <c r="J583"/>
  <c r="G585"/>
  <c r="J585"/>
  <c r="A586"/>
  <c r="H585"/>
  <c r="I585"/>
  <c r="O585"/>
  <c r="D361"/>
  <c r="C361"/>
  <c r="B361"/>
  <c r="K361" s="1"/>
  <c r="F361"/>
  <c r="E586" l="1"/>
  <c r="N586"/>
  <c r="E584"/>
  <c r="N584"/>
  <c r="L584"/>
  <c r="M584"/>
  <c r="L586"/>
  <c r="M586"/>
  <c r="H584"/>
  <c r="I584"/>
  <c r="G584"/>
  <c r="J584"/>
  <c r="J586"/>
  <c r="I586"/>
  <c r="A587"/>
  <c r="O586"/>
  <c r="G586"/>
  <c r="H586"/>
  <c r="F362"/>
  <c r="D362"/>
  <c r="B362"/>
  <c r="K362" s="1"/>
  <c r="C362"/>
  <c r="E587" l="1"/>
  <c r="N587"/>
  <c r="L587"/>
  <c r="M587"/>
  <c r="G587"/>
  <c r="A588"/>
  <c r="J587"/>
  <c r="I587"/>
  <c r="H587"/>
  <c r="O587"/>
  <c r="D363"/>
  <c r="C363"/>
  <c r="B363"/>
  <c r="K363" s="1"/>
  <c r="F363"/>
  <c r="E588" l="1"/>
  <c r="N588"/>
  <c r="L588"/>
  <c r="M588"/>
  <c r="J588"/>
  <c r="A589"/>
  <c r="I588"/>
  <c r="H588"/>
  <c r="G588"/>
  <c r="O588"/>
  <c r="F364"/>
  <c r="C364"/>
  <c r="B364"/>
  <c r="K364" s="1"/>
  <c r="D364"/>
  <c r="E589" l="1"/>
  <c r="N589"/>
  <c r="L589"/>
  <c r="M589"/>
  <c r="J589"/>
  <c r="I589"/>
  <c r="A590"/>
  <c r="G589"/>
  <c r="H589"/>
  <c r="F365"/>
  <c r="D365"/>
  <c r="B365"/>
  <c r="K365" s="1"/>
  <c r="C365"/>
  <c r="O365" s="1"/>
  <c r="E590" l="1"/>
  <c r="N590"/>
  <c r="L590"/>
  <c r="M590"/>
  <c r="J590"/>
  <c r="I590"/>
  <c r="H590"/>
  <c r="A591"/>
  <c r="G590"/>
  <c r="F366"/>
  <c r="C366"/>
  <c r="O366" s="1"/>
  <c r="B366"/>
  <c r="K366" s="1"/>
  <c r="D366"/>
  <c r="E591" l="1"/>
  <c r="N591"/>
  <c r="L591"/>
  <c r="M591"/>
  <c r="I591"/>
  <c r="H591"/>
  <c r="G591"/>
  <c r="J591"/>
  <c r="A599"/>
  <c r="C367"/>
  <c r="O367" s="1"/>
  <c r="B367"/>
  <c r="K367" s="1"/>
  <c r="F367"/>
  <c r="D367"/>
  <c r="E599" l="1"/>
  <c r="N599"/>
  <c r="L599"/>
  <c r="M599"/>
  <c r="G599"/>
  <c r="A600"/>
  <c r="J599"/>
  <c r="I599"/>
  <c r="H599"/>
  <c r="O599"/>
  <c r="B368"/>
  <c r="K368" s="1"/>
  <c r="D368"/>
  <c r="C368"/>
  <c r="F368"/>
  <c r="E600" l="1"/>
  <c r="N600"/>
  <c r="L600"/>
  <c r="M600"/>
  <c r="J600"/>
  <c r="A601"/>
  <c r="I600"/>
  <c r="H600"/>
  <c r="G600"/>
  <c r="O600"/>
  <c r="C369"/>
  <c r="B369"/>
  <c r="K369" s="1"/>
  <c r="D369"/>
  <c r="F369"/>
  <c r="E601" l="1"/>
  <c r="N601"/>
  <c r="L601"/>
  <c r="M601"/>
  <c r="J601"/>
  <c r="A602"/>
  <c r="I601"/>
  <c r="O601"/>
  <c r="H601"/>
  <c r="G601"/>
  <c r="D370"/>
  <c r="C370"/>
  <c r="B370"/>
  <c r="K370" s="1"/>
  <c r="F370"/>
  <c r="E602" l="1"/>
  <c r="N602"/>
  <c r="L602"/>
  <c r="M602"/>
  <c r="I602"/>
  <c r="O602"/>
  <c r="H602"/>
  <c r="A603"/>
  <c r="G602"/>
  <c r="J602"/>
  <c r="F371"/>
  <c r="B371"/>
  <c r="K371" s="1"/>
  <c r="C371"/>
  <c r="D371"/>
  <c r="E603" l="1"/>
  <c r="N603"/>
  <c r="L603"/>
  <c r="M603"/>
  <c r="G603"/>
  <c r="A604"/>
  <c r="I603"/>
  <c r="J603"/>
  <c r="H603"/>
  <c r="A606"/>
  <c r="C372"/>
  <c r="O372" s="1"/>
  <c r="D372"/>
  <c r="B372"/>
  <c r="K372" s="1"/>
  <c r="F372"/>
  <c r="E604" l="1"/>
  <c r="N604"/>
  <c r="E606"/>
  <c r="N606"/>
  <c r="L606"/>
  <c r="M606"/>
  <c r="L604"/>
  <c r="M604"/>
  <c r="G606"/>
  <c r="J606"/>
  <c r="I606"/>
  <c r="O606"/>
  <c r="H606"/>
  <c r="A607"/>
  <c r="A605"/>
  <c r="I604"/>
  <c r="H604"/>
  <c r="G604"/>
  <c r="J604"/>
  <c r="C373"/>
  <c r="O373" s="1"/>
  <c r="F373"/>
  <c r="B373"/>
  <c r="K373" s="1"/>
  <c r="D373"/>
  <c r="E607" l="1"/>
  <c r="N607"/>
  <c r="E605"/>
  <c r="N605"/>
  <c r="L605"/>
  <c r="M605"/>
  <c r="L607"/>
  <c r="M607"/>
  <c r="G605"/>
  <c r="J605"/>
  <c r="I605"/>
  <c r="H605"/>
  <c r="I607"/>
  <c r="H607"/>
  <c r="O607"/>
  <c r="G607"/>
  <c r="A608"/>
  <c r="J607"/>
  <c r="F374"/>
  <c r="D374"/>
  <c r="B374"/>
  <c r="K374" s="1"/>
  <c r="C374"/>
  <c r="O374" s="1"/>
  <c r="E608" l="1"/>
  <c r="N608"/>
  <c r="L608"/>
  <c r="M608"/>
  <c r="J608"/>
  <c r="I608"/>
  <c r="H608"/>
  <c r="G608"/>
  <c r="A609"/>
  <c r="O608"/>
  <c r="C375"/>
  <c r="F375"/>
  <c r="D375"/>
  <c r="B375"/>
  <c r="K375" s="1"/>
  <c r="E609" l="1"/>
  <c r="N609"/>
  <c r="L609"/>
  <c r="M609"/>
  <c r="I609"/>
  <c r="A610"/>
  <c r="H609"/>
  <c r="G609"/>
  <c r="J609"/>
  <c r="O609"/>
  <c r="D376"/>
  <c r="F376"/>
  <c r="C376"/>
  <c r="B376"/>
  <c r="K376" s="1"/>
  <c r="E610" l="1"/>
  <c r="N610"/>
  <c r="L610"/>
  <c r="M610"/>
  <c r="J610"/>
  <c r="A611"/>
  <c r="I610"/>
  <c r="H610"/>
  <c r="G610"/>
  <c r="A613"/>
  <c r="C377"/>
  <c r="F377"/>
  <c r="D377"/>
  <c r="B377"/>
  <c r="K377" s="1"/>
  <c r="E613" l="1"/>
  <c r="N613"/>
  <c r="E611"/>
  <c r="N611"/>
  <c r="L613"/>
  <c r="M613"/>
  <c r="L611"/>
  <c r="M611"/>
  <c r="G613"/>
  <c r="J613"/>
  <c r="O613"/>
  <c r="A614"/>
  <c r="I613"/>
  <c r="H613"/>
  <c r="I611"/>
  <c r="H611"/>
  <c r="G611"/>
  <c r="A612"/>
  <c r="J611"/>
  <c r="D378"/>
  <c r="F378"/>
  <c r="C378"/>
  <c r="B378"/>
  <c r="K378" s="1"/>
  <c r="E612" l="1"/>
  <c r="N612"/>
  <c r="E614"/>
  <c r="N614"/>
  <c r="L614"/>
  <c r="M614"/>
  <c r="L612"/>
  <c r="M612"/>
  <c r="J614"/>
  <c r="I614"/>
  <c r="O614"/>
  <c r="G614"/>
  <c r="H614"/>
  <c r="A615"/>
  <c r="H612"/>
  <c r="G612"/>
  <c r="J612"/>
  <c r="I612"/>
  <c r="F379"/>
  <c r="B379"/>
  <c r="K379" s="1"/>
  <c r="C379"/>
  <c r="O379" s="1"/>
  <c r="D379"/>
  <c r="E615" l="1"/>
  <c r="N615"/>
  <c r="L615"/>
  <c r="M615"/>
  <c r="G615"/>
  <c r="O615"/>
  <c r="J615"/>
  <c r="I615"/>
  <c r="A616"/>
  <c r="H615"/>
  <c r="F380"/>
  <c r="C380"/>
  <c r="O380" s="1"/>
  <c r="D380"/>
  <c r="B380"/>
  <c r="K380" s="1"/>
  <c r="E616" l="1"/>
  <c r="N616"/>
  <c r="L616"/>
  <c r="M616"/>
  <c r="J616"/>
  <c r="O616"/>
  <c r="I616"/>
  <c r="H616"/>
  <c r="A617"/>
  <c r="G616"/>
  <c r="D381"/>
  <c r="C381"/>
  <c r="O381" s="1"/>
  <c r="B381"/>
  <c r="K381" s="1"/>
  <c r="F381"/>
  <c r="E617" l="1"/>
  <c r="N617"/>
  <c r="L617"/>
  <c r="M617"/>
  <c r="J617"/>
  <c r="I617"/>
  <c r="A618"/>
  <c r="G617"/>
  <c r="H617"/>
  <c r="B382"/>
  <c r="K382" s="1"/>
  <c r="F382"/>
  <c r="C382"/>
  <c r="D382"/>
  <c r="E618" l="1"/>
  <c r="N618"/>
  <c r="L618"/>
  <c r="M618"/>
  <c r="J618"/>
  <c r="I618"/>
  <c r="H618"/>
  <c r="A619"/>
  <c r="G618"/>
  <c r="F383"/>
  <c r="C383"/>
  <c r="B383"/>
  <c r="K383" s="1"/>
  <c r="D383"/>
  <c r="E619" l="1"/>
  <c r="N619"/>
  <c r="L619"/>
  <c r="M619"/>
  <c r="I619"/>
  <c r="J619"/>
  <c r="H619"/>
  <c r="G619"/>
  <c r="A627"/>
  <c r="F384"/>
  <c r="C384"/>
  <c r="B384"/>
  <c r="K384" s="1"/>
  <c r="D384"/>
  <c r="E627" l="1"/>
  <c r="N627"/>
  <c r="L627"/>
  <c r="M627"/>
  <c r="G627"/>
  <c r="O627"/>
  <c r="J627"/>
  <c r="I627"/>
  <c r="H627"/>
  <c r="A628"/>
  <c r="D385"/>
  <c r="C385"/>
  <c r="B385"/>
  <c r="K385" s="1"/>
  <c r="F385"/>
  <c r="E628" l="1"/>
  <c r="N628"/>
  <c r="L628"/>
  <c r="M628"/>
  <c r="J628"/>
  <c r="A629"/>
  <c r="I628"/>
  <c r="H628"/>
  <c r="G628"/>
  <c r="O628"/>
  <c r="C386"/>
  <c r="O386" s="1"/>
  <c r="B386"/>
  <c r="K386" s="1"/>
  <c r="D386"/>
  <c r="F386"/>
  <c r="E629" l="1"/>
  <c r="N629"/>
  <c r="L629"/>
  <c r="M629"/>
  <c r="J629"/>
  <c r="A630"/>
  <c r="I629"/>
  <c r="O629"/>
  <c r="H629"/>
  <c r="G629"/>
  <c r="B387"/>
  <c r="K387" s="1"/>
  <c r="C387"/>
  <c r="O387" s="1"/>
  <c r="D387"/>
  <c r="F387"/>
  <c r="E630" l="1"/>
  <c r="N630"/>
  <c r="L630"/>
  <c r="M630"/>
  <c r="I630"/>
  <c r="O630"/>
  <c r="H630"/>
  <c r="A631"/>
  <c r="G630"/>
  <c r="J630"/>
  <c r="C388"/>
  <c r="O388" s="1"/>
  <c r="B388"/>
  <c r="K388" s="1"/>
  <c r="D388"/>
  <c r="F388"/>
  <c r="E631" l="1"/>
  <c r="N631"/>
  <c r="L631"/>
  <c r="M631"/>
  <c r="G631"/>
  <c r="A632"/>
  <c r="J631"/>
  <c r="I631"/>
  <c r="H631"/>
  <c r="A634"/>
  <c r="D389"/>
  <c r="B389"/>
  <c r="K389" s="1"/>
  <c r="F389"/>
  <c r="C389"/>
  <c r="E634" l="1"/>
  <c r="N634"/>
  <c r="E632"/>
  <c r="N632"/>
  <c r="L634"/>
  <c r="M634"/>
  <c r="L632"/>
  <c r="M632"/>
  <c r="G634"/>
  <c r="J634"/>
  <c r="O634"/>
  <c r="H634"/>
  <c r="A635"/>
  <c r="I634"/>
  <c r="A633"/>
  <c r="I632"/>
  <c r="H632"/>
  <c r="G632"/>
  <c r="J632"/>
  <c r="C390"/>
  <c r="B390"/>
  <c r="K390" s="1"/>
  <c r="F390"/>
  <c r="D390"/>
  <c r="E635" l="1"/>
  <c r="N635"/>
  <c r="E633"/>
  <c r="N633"/>
  <c r="L633"/>
  <c r="M633"/>
  <c r="L635"/>
  <c r="M635"/>
  <c r="G633"/>
  <c r="J633"/>
  <c r="H633"/>
  <c r="I633"/>
  <c r="I635"/>
  <c r="H635"/>
  <c r="A636"/>
  <c r="O635"/>
  <c r="G635"/>
  <c r="J635"/>
  <c r="D391"/>
  <c r="B391"/>
  <c r="K391" s="1"/>
  <c r="C391"/>
  <c r="F391"/>
  <c r="E636" l="1"/>
  <c r="N636"/>
  <c r="L636"/>
  <c r="M636"/>
  <c r="J636"/>
  <c r="O636"/>
  <c r="H636"/>
  <c r="I636"/>
  <c r="G636"/>
  <c r="A637"/>
  <c r="C392"/>
  <c r="D392"/>
  <c r="F392"/>
  <c r="B392"/>
  <c r="K392" s="1"/>
  <c r="E637" l="1"/>
  <c r="N637"/>
  <c r="L637"/>
  <c r="M637"/>
  <c r="I637"/>
  <c r="A638"/>
  <c r="H637"/>
  <c r="G637"/>
  <c r="J637"/>
  <c r="O637"/>
  <c r="D393"/>
  <c r="C393"/>
  <c r="O393" s="1"/>
  <c r="B393"/>
  <c r="K393" s="1"/>
  <c r="F393"/>
  <c r="E638" l="1"/>
  <c r="N638"/>
  <c r="L638"/>
  <c r="M638"/>
  <c r="J638"/>
  <c r="I638"/>
  <c r="H638"/>
  <c r="A639"/>
  <c r="G638"/>
  <c r="A641"/>
  <c r="C394"/>
  <c r="O394" s="1"/>
  <c r="F394"/>
  <c r="D394"/>
  <c r="B394"/>
  <c r="K394" s="1"/>
  <c r="E641" l="1"/>
  <c r="N641"/>
  <c r="E639"/>
  <c r="N639"/>
  <c r="L641"/>
  <c r="M641"/>
  <c r="L639"/>
  <c r="M639"/>
  <c r="I639"/>
  <c r="H639"/>
  <c r="G639"/>
  <c r="A640"/>
  <c r="J639"/>
  <c r="G641"/>
  <c r="J641"/>
  <c r="O641"/>
  <c r="I641"/>
  <c r="A642"/>
  <c r="H641"/>
  <c r="C395"/>
  <c r="O395" s="1"/>
  <c r="F395"/>
  <c r="B395"/>
  <c r="K395" s="1"/>
  <c r="D395"/>
  <c r="E640" l="1"/>
  <c r="N640"/>
  <c r="E642"/>
  <c r="N642"/>
  <c r="L642"/>
  <c r="M642"/>
  <c r="L640"/>
  <c r="M640"/>
  <c r="H640"/>
  <c r="I640"/>
  <c r="G640"/>
  <c r="J640"/>
  <c r="J642"/>
  <c r="A643"/>
  <c r="I642"/>
  <c r="H642"/>
  <c r="O642"/>
  <c r="G642"/>
  <c r="C396"/>
  <c r="F396"/>
  <c r="B396"/>
  <c r="K396" s="1"/>
  <c r="D396"/>
  <c r="E643" l="1"/>
  <c r="N643"/>
  <c r="L643"/>
  <c r="M643"/>
  <c r="G643"/>
  <c r="A644"/>
  <c r="J643"/>
  <c r="I643"/>
  <c r="H643"/>
  <c r="O643"/>
  <c r="C397"/>
  <c r="B397"/>
  <c r="K397" s="1"/>
  <c r="D397"/>
  <c r="F397"/>
  <c r="E644" l="1"/>
  <c r="N644"/>
  <c r="L644"/>
  <c r="M644"/>
  <c r="J644"/>
  <c r="A645"/>
  <c r="I644"/>
  <c r="O644"/>
  <c r="H644"/>
  <c r="G644"/>
  <c r="F398"/>
  <c r="B398"/>
  <c r="K398" s="1"/>
  <c r="C398"/>
  <c r="D398"/>
  <c r="E645" l="1"/>
  <c r="N645"/>
  <c r="L645"/>
  <c r="M645"/>
  <c r="J645"/>
  <c r="I645"/>
  <c r="A646"/>
  <c r="H645"/>
  <c r="G645"/>
  <c r="C399"/>
  <c r="D399"/>
  <c r="F399"/>
  <c r="B399"/>
  <c r="K399" s="1"/>
  <c r="E646" l="1"/>
  <c r="N646"/>
  <c r="L646"/>
  <c r="M646"/>
  <c r="J646"/>
  <c r="I646"/>
  <c r="H646"/>
  <c r="G646"/>
  <c r="A647"/>
  <c r="C400"/>
  <c r="O400" s="1"/>
  <c r="F400"/>
  <c r="B400"/>
  <c r="K400" s="1"/>
  <c r="D400"/>
  <c r="E647" l="1"/>
  <c r="N647"/>
  <c r="L647"/>
  <c r="M647"/>
  <c r="G647"/>
  <c r="J647"/>
  <c r="I647"/>
  <c r="H647"/>
  <c r="C401"/>
  <c r="O401" s="1"/>
  <c r="F401"/>
  <c r="D401"/>
  <c r="B401"/>
  <c r="K401" s="1"/>
  <c r="F402" l="1"/>
  <c r="B402"/>
  <c r="K402" s="1"/>
  <c r="D402"/>
  <c r="C402"/>
  <c r="O402" s="1"/>
  <c r="D403" l="1"/>
  <c r="B403"/>
  <c r="K403" s="1"/>
  <c r="C403"/>
  <c r="F403"/>
  <c r="F404" l="1"/>
  <c r="B404"/>
  <c r="K404" s="1"/>
  <c r="C404"/>
  <c r="D404"/>
  <c r="F405" l="1"/>
  <c r="D405"/>
  <c r="C405"/>
  <c r="B405"/>
  <c r="K405" s="1"/>
  <c r="D406" l="1"/>
  <c r="C406"/>
  <c r="F406"/>
  <c r="B406"/>
  <c r="K406" s="1"/>
  <c r="B407" l="1"/>
  <c r="K407" s="1"/>
  <c r="D407"/>
  <c r="F407"/>
  <c r="C407"/>
  <c r="O407" s="1"/>
  <c r="D408" l="1"/>
  <c r="B408"/>
  <c r="K408" s="1"/>
  <c r="F408"/>
  <c r="C408"/>
  <c r="O408" s="1"/>
  <c r="C409" l="1"/>
  <c r="O409" s="1"/>
  <c r="F409"/>
  <c r="B409"/>
  <c r="K409" s="1"/>
  <c r="D409"/>
  <c r="D410" l="1"/>
  <c r="B410"/>
  <c r="K410" s="1"/>
  <c r="F410"/>
  <c r="C410"/>
  <c r="C411" l="1"/>
  <c r="D411"/>
  <c r="B411"/>
  <c r="K411" s="1"/>
  <c r="F411"/>
  <c r="C412" l="1"/>
  <c r="F412"/>
  <c r="B412"/>
  <c r="K412" s="1"/>
  <c r="D412"/>
  <c r="F413" l="1"/>
  <c r="B413"/>
  <c r="K413" s="1"/>
  <c r="D413"/>
  <c r="C413"/>
  <c r="C414" l="1"/>
  <c r="O414" s="1"/>
  <c r="B414"/>
  <c r="K414" s="1"/>
  <c r="F414"/>
  <c r="D414"/>
  <c r="B415" l="1"/>
  <c r="K415" s="1"/>
  <c r="D415"/>
  <c r="C415"/>
  <c r="O415" s="1"/>
  <c r="F415"/>
  <c r="C416" l="1"/>
  <c r="O416" s="1"/>
  <c r="D416"/>
  <c r="F416"/>
  <c r="B416"/>
  <c r="K416" s="1"/>
  <c r="C417" l="1"/>
  <c r="D417"/>
  <c r="F417"/>
  <c r="B417"/>
  <c r="K417" s="1"/>
  <c r="F418" l="1"/>
  <c r="D418"/>
  <c r="C418"/>
  <c r="B418"/>
  <c r="K418" s="1"/>
  <c r="B419" l="1"/>
  <c r="K419" s="1"/>
  <c r="F419"/>
  <c r="C419"/>
  <c r="D419"/>
  <c r="D420" l="1"/>
  <c r="F420"/>
  <c r="C420"/>
  <c r="B420"/>
  <c r="K420" s="1"/>
  <c r="D421" l="1"/>
  <c r="B421"/>
  <c r="K421" s="1"/>
  <c r="F421"/>
  <c r="C421"/>
  <c r="O421" s="1"/>
  <c r="D422" l="1"/>
  <c r="F422"/>
  <c r="C422"/>
  <c r="O422" s="1"/>
  <c r="B422"/>
  <c r="K422" s="1"/>
  <c r="F423" l="1"/>
  <c r="B423"/>
  <c r="K423" s="1"/>
  <c r="C423"/>
  <c r="O423" s="1"/>
  <c r="D423"/>
  <c r="B424" l="1"/>
  <c r="K424" s="1"/>
  <c r="D424"/>
  <c r="C424"/>
  <c r="F424"/>
  <c r="F425" l="1"/>
  <c r="B425"/>
  <c r="K425" s="1"/>
  <c r="D425"/>
  <c r="C425"/>
  <c r="B426" l="1"/>
  <c r="K426" s="1"/>
  <c r="C426"/>
  <c r="D426"/>
  <c r="F426"/>
  <c r="F427" l="1"/>
  <c r="C427"/>
  <c r="B427"/>
  <c r="K427" s="1"/>
  <c r="D427"/>
  <c r="D428" l="1"/>
  <c r="F428"/>
  <c r="C428"/>
  <c r="O428" s="1"/>
  <c r="B428"/>
  <c r="K428" s="1"/>
  <c r="B429" l="1"/>
  <c r="K429" s="1"/>
  <c r="C429"/>
  <c r="O429" s="1"/>
  <c r="F429"/>
  <c r="D429"/>
  <c r="C430" l="1"/>
  <c r="O430" s="1"/>
  <c r="F430"/>
  <c r="D430"/>
  <c r="B430"/>
  <c r="K430" s="1"/>
  <c r="B431" l="1"/>
  <c r="K431" s="1"/>
  <c r="F431"/>
  <c r="C431"/>
  <c r="D431"/>
  <c r="C432" l="1"/>
  <c r="B432"/>
  <c r="K432" s="1"/>
  <c r="D432"/>
  <c r="F432"/>
  <c r="F433" l="1"/>
  <c r="D433"/>
  <c r="C433"/>
  <c r="B433"/>
  <c r="K433" s="1"/>
  <c r="B434" l="1"/>
  <c r="K434" s="1"/>
  <c r="C434"/>
  <c r="F434"/>
  <c r="D434"/>
  <c r="C435" l="1"/>
  <c r="O435" s="1"/>
  <c r="D435"/>
  <c r="F435"/>
  <c r="B435"/>
  <c r="K435" s="1"/>
  <c r="C436" l="1"/>
  <c r="O436" s="1"/>
  <c r="B436"/>
  <c r="K436" s="1"/>
  <c r="D436"/>
  <c r="F436"/>
  <c r="B437" l="1"/>
  <c r="K437" s="1"/>
  <c r="F437"/>
  <c r="D437"/>
  <c r="C437"/>
  <c r="O437" s="1"/>
  <c r="C438" l="1"/>
  <c r="D438"/>
  <c r="B438"/>
  <c r="K438" s="1"/>
  <c r="F438"/>
  <c r="F439" l="1"/>
  <c r="D439"/>
  <c r="B439"/>
  <c r="K439" s="1"/>
  <c r="C439"/>
  <c r="D440" l="1"/>
  <c r="C440"/>
  <c r="B440"/>
  <c r="K440" s="1"/>
  <c r="F440"/>
  <c r="C441" l="1"/>
  <c r="D441"/>
  <c r="B441"/>
  <c r="K441" s="1"/>
  <c r="F441"/>
  <c r="B442" l="1"/>
  <c r="K442" s="1"/>
  <c r="D442"/>
  <c r="F442"/>
  <c r="C442"/>
  <c r="O442" s="1"/>
  <c r="D443" l="1"/>
  <c r="B443"/>
  <c r="K443" s="1"/>
  <c r="C443"/>
  <c r="O443" s="1"/>
  <c r="F443"/>
  <c r="D444" l="1"/>
  <c r="F444"/>
  <c r="C444"/>
  <c r="O444" s="1"/>
  <c r="B444"/>
  <c r="K444" s="1"/>
  <c r="B445" l="1"/>
  <c r="K445" s="1"/>
  <c r="C445"/>
  <c r="D445"/>
  <c r="F445"/>
  <c r="F446" l="1"/>
  <c r="C446"/>
  <c r="B446"/>
  <c r="K446" s="1"/>
  <c r="D446"/>
  <c r="D447" l="1"/>
  <c r="B447"/>
  <c r="K447" s="1"/>
  <c r="F447"/>
  <c r="C447"/>
  <c r="D448" l="1"/>
  <c r="C448"/>
  <c r="F448"/>
  <c r="B448"/>
  <c r="K448" s="1"/>
  <c r="C449" l="1"/>
  <c r="O449" s="1"/>
  <c r="F449"/>
  <c r="D449"/>
  <c r="B449"/>
  <c r="K449" s="1"/>
  <c r="B450" l="1"/>
  <c r="K450" s="1"/>
  <c r="D450"/>
  <c r="F450"/>
  <c r="C450"/>
  <c r="O450" s="1"/>
  <c r="D451" l="1"/>
  <c r="C451"/>
  <c r="O451" s="1"/>
  <c r="B451"/>
  <c r="K451" s="1"/>
  <c r="F451"/>
  <c r="D452" l="1"/>
  <c r="B452"/>
  <c r="K452" s="1"/>
  <c r="C452"/>
  <c r="F452"/>
  <c r="D453" l="1"/>
  <c r="F453"/>
  <c r="C453"/>
  <c r="B453"/>
  <c r="K453" s="1"/>
  <c r="F454" l="1"/>
  <c r="B454"/>
  <c r="K454" s="1"/>
  <c r="C454"/>
  <c r="D454"/>
  <c r="C455" l="1"/>
  <c r="D455"/>
  <c r="B455"/>
  <c r="K455" s="1"/>
  <c r="F455"/>
  <c r="F456" l="1"/>
  <c r="B456"/>
  <c r="K456" s="1"/>
  <c r="C456"/>
  <c r="O456" s="1"/>
  <c r="D456"/>
  <c r="C457" l="1"/>
  <c r="O457" s="1"/>
  <c r="D457"/>
  <c r="F457"/>
  <c r="B457"/>
  <c r="K457" s="1"/>
  <c r="C458" l="1"/>
  <c r="O458" s="1"/>
  <c r="F458"/>
  <c r="D458"/>
  <c r="B458"/>
  <c r="K458" s="1"/>
  <c r="D459" l="1"/>
  <c r="B459"/>
  <c r="K459" s="1"/>
  <c r="F459"/>
  <c r="C459"/>
  <c r="B460" l="1"/>
  <c r="K460" s="1"/>
  <c r="D460"/>
  <c r="C460"/>
  <c r="F460"/>
  <c r="B461" l="1"/>
  <c r="K461" s="1"/>
  <c r="C461"/>
  <c r="D461"/>
  <c r="F461"/>
  <c r="D462" l="1"/>
  <c r="B462"/>
  <c r="K462" s="1"/>
  <c r="C462"/>
  <c r="F462"/>
  <c r="C463" l="1"/>
  <c r="O463" s="1"/>
  <c r="F463"/>
  <c r="D463"/>
  <c r="B463"/>
  <c r="K463" s="1"/>
  <c r="B464" l="1"/>
  <c r="K464" s="1"/>
  <c r="D464"/>
  <c r="C464"/>
  <c r="O464" s="1"/>
  <c r="F464"/>
  <c r="F465" l="1"/>
  <c r="B465"/>
  <c r="K465" s="1"/>
  <c r="C465"/>
  <c r="O465" s="1"/>
  <c r="D465"/>
  <c r="D466" l="1"/>
  <c r="B466"/>
  <c r="K466" s="1"/>
  <c r="C466"/>
  <c r="F466"/>
  <c r="B467" l="1"/>
  <c r="K467" s="1"/>
  <c r="C467"/>
  <c r="F467"/>
  <c r="D467"/>
  <c r="B468" l="1"/>
  <c r="K468" s="1"/>
  <c r="D468"/>
  <c r="F468"/>
  <c r="C468"/>
  <c r="D469" l="1"/>
  <c r="C469"/>
  <c r="B469"/>
  <c r="K469" s="1"/>
  <c r="F469"/>
  <c r="B470" l="1"/>
  <c r="K470" s="1"/>
  <c r="C470"/>
  <c r="O470" s="1"/>
  <c r="D470"/>
  <c r="F470"/>
  <c r="B471" l="1"/>
  <c r="K471" s="1"/>
  <c r="F471"/>
  <c r="C471"/>
  <c r="O471" s="1"/>
  <c r="D471"/>
  <c r="D472" l="1"/>
  <c r="F472"/>
  <c r="C472"/>
  <c r="O472" s="1"/>
  <c r="B472"/>
  <c r="K472" s="1"/>
  <c r="C473" l="1"/>
  <c r="D473"/>
  <c r="B473"/>
  <c r="K473" s="1"/>
  <c r="F473"/>
  <c r="F474" l="1"/>
  <c r="B474"/>
  <c r="K474" s="1"/>
  <c r="D474"/>
  <c r="C474"/>
  <c r="B475" l="1"/>
  <c r="K475" s="1"/>
  <c r="F475"/>
  <c r="D475"/>
  <c r="C475"/>
  <c r="D476" l="1"/>
  <c r="B476"/>
  <c r="K476" s="1"/>
  <c r="C476"/>
  <c r="F476"/>
  <c r="B477" l="1"/>
  <c r="K477" s="1"/>
  <c r="D477"/>
  <c r="F477"/>
  <c r="C477"/>
  <c r="O477" s="1"/>
  <c r="D478" l="1"/>
  <c r="C478"/>
  <c r="O478" s="1"/>
  <c r="F478"/>
  <c r="B478"/>
  <c r="K478" s="1"/>
  <c r="B479" l="1"/>
  <c r="K479" s="1"/>
  <c r="F479"/>
  <c r="C479"/>
  <c r="O479" s="1"/>
  <c r="D479"/>
  <c r="B480" l="1"/>
  <c r="K480" s="1"/>
  <c r="F480"/>
  <c r="D480"/>
  <c r="C480"/>
  <c r="B481" l="1"/>
  <c r="K481" s="1"/>
  <c r="D481"/>
  <c r="F481"/>
  <c r="C481"/>
  <c r="D482" l="1"/>
  <c r="C482"/>
  <c r="F482"/>
  <c r="B482"/>
  <c r="K482" s="1"/>
  <c r="C483" l="1"/>
  <c r="D483"/>
  <c r="B483"/>
  <c r="K483" s="1"/>
  <c r="F483"/>
  <c r="F484" l="1"/>
  <c r="B484"/>
  <c r="K484" s="1"/>
  <c r="C484"/>
  <c r="O484" s="1"/>
  <c r="D484"/>
  <c r="D485" l="1"/>
  <c r="B485"/>
  <c r="K485" s="1"/>
  <c r="F485"/>
  <c r="C485"/>
  <c r="O485" s="1"/>
  <c r="D486" l="1"/>
  <c r="B486"/>
  <c r="K486" s="1"/>
  <c r="F486"/>
  <c r="C486"/>
  <c r="O486" s="1"/>
  <c r="F487" l="1"/>
  <c r="B487"/>
  <c r="K487" s="1"/>
  <c r="D487"/>
  <c r="C487"/>
  <c r="C488" l="1"/>
  <c r="B488"/>
  <c r="K488" s="1"/>
  <c r="F488"/>
  <c r="D488"/>
  <c r="D489" l="1"/>
  <c r="B489"/>
  <c r="K489" s="1"/>
  <c r="F489"/>
  <c r="C489"/>
  <c r="B490" l="1"/>
  <c r="K490" s="1"/>
  <c r="F490"/>
  <c r="C490"/>
  <c r="D490"/>
  <c r="C491" l="1"/>
  <c r="O491" s="1"/>
  <c r="D491"/>
  <c r="B491"/>
  <c r="K491" s="1"/>
  <c r="F491"/>
  <c r="B492" l="1"/>
  <c r="K492" s="1"/>
  <c r="D492"/>
  <c r="C492"/>
  <c r="O492" s="1"/>
  <c r="F492"/>
  <c r="D493" l="1"/>
  <c r="C493"/>
  <c r="O493" s="1"/>
  <c r="B493"/>
  <c r="K493" s="1"/>
  <c r="F493"/>
  <c r="B494" l="1"/>
  <c r="K494" s="1"/>
  <c r="C494"/>
  <c r="F494"/>
  <c r="D494"/>
  <c r="C495" l="1"/>
  <c r="D495"/>
  <c r="F495"/>
  <c r="B495"/>
  <c r="K495" s="1"/>
  <c r="C496" l="1"/>
  <c r="F496"/>
  <c r="B496"/>
  <c r="K496" s="1"/>
  <c r="D496"/>
  <c r="C497" l="1"/>
  <c r="F497"/>
  <c r="B497"/>
  <c r="K497" s="1"/>
  <c r="D497"/>
  <c r="B498" l="1"/>
  <c r="K498" s="1"/>
  <c r="D498"/>
  <c r="C498"/>
  <c r="O498" s="1"/>
  <c r="F498"/>
  <c r="F499" l="1"/>
  <c r="C499"/>
  <c r="O499" s="1"/>
  <c r="B499"/>
  <c r="K499" s="1"/>
  <c r="D499"/>
  <c r="C500" l="1"/>
  <c r="O500" s="1"/>
  <c r="D500"/>
  <c r="B500"/>
  <c r="K500" s="1"/>
  <c r="F500"/>
  <c r="B501" l="1"/>
  <c r="K501" s="1"/>
  <c r="D501"/>
  <c r="F501"/>
  <c r="C501"/>
  <c r="B502" l="1"/>
  <c r="K502" s="1"/>
  <c r="F502"/>
  <c r="D502"/>
  <c r="C502"/>
  <c r="F503" l="1"/>
  <c r="B503"/>
  <c r="K503" s="1"/>
  <c r="D503"/>
  <c r="C503"/>
  <c r="D504" l="1"/>
  <c r="C504"/>
  <c r="B504"/>
  <c r="K504" s="1"/>
  <c r="F504"/>
  <c r="F505" l="1"/>
  <c r="B505"/>
  <c r="K505" s="1"/>
  <c r="D505"/>
  <c r="C505"/>
  <c r="O505" s="1"/>
  <c r="F506" l="1"/>
  <c r="B506"/>
  <c r="K506" s="1"/>
  <c r="D506"/>
  <c r="C506"/>
  <c r="O506" s="1"/>
  <c r="F507" l="1"/>
  <c r="B507"/>
  <c r="K507" s="1"/>
  <c r="C507"/>
  <c r="O507" s="1"/>
  <c r="D507"/>
  <c r="F508" l="1"/>
  <c r="B508"/>
  <c r="K508" s="1"/>
  <c r="D508"/>
  <c r="C508"/>
  <c r="F509" l="1"/>
  <c r="B509"/>
  <c r="K509" s="1"/>
  <c r="D509"/>
  <c r="C509"/>
  <c r="B510" l="1"/>
  <c r="K510" s="1"/>
  <c r="D510"/>
  <c r="F510"/>
  <c r="C510"/>
  <c r="B511" l="1"/>
  <c r="K511" s="1"/>
  <c r="F511"/>
  <c r="C511"/>
  <c r="D511"/>
  <c r="B512" l="1"/>
  <c r="K512" s="1"/>
  <c r="C512"/>
  <c r="O512" s="1"/>
  <c r="F512"/>
  <c r="D512"/>
  <c r="D513" l="1"/>
  <c r="F513"/>
  <c r="B513"/>
  <c r="K513" s="1"/>
  <c r="C513"/>
  <c r="O513" s="1"/>
  <c r="B514" l="1"/>
  <c r="K514" s="1"/>
  <c r="C514"/>
  <c r="O514" s="1"/>
  <c r="F514"/>
  <c r="D514"/>
  <c r="D515" l="1"/>
  <c r="B515"/>
  <c r="K515" s="1"/>
  <c r="F515"/>
  <c r="C515"/>
  <c r="C516" l="1"/>
  <c r="F516"/>
  <c r="B516"/>
  <c r="K516" s="1"/>
  <c r="D516"/>
  <c r="B517" l="1"/>
  <c r="K517" s="1"/>
  <c r="D517"/>
  <c r="F517"/>
  <c r="C517"/>
  <c r="B518" l="1"/>
  <c r="K518" s="1"/>
  <c r="D518"/>
  <c r="F518"/>
  <c r="C518"/>
  <c r="D519" l="1"/>
  <c r="B519"/>
  <c r="K519" s="1"/>
  <c r="C519"/>
  <c r="O519" s="1"/>
  <c r="F519"/>
  <c r="C520" l="1"/>
  <c r="O520" s="1"/>
  <c r="D520"/>
  <c r="F520"/>
  <c r="B520"/>
  <c r="K520" s="1"/>
  <c r="B521" l="1"/>
  <c r="K521" s="1"/>
  <c r="C521"/>
  <c r="O521" s="1"/>
  <c r="D521"/>
  <c r="F521"/>
  <c r="F522" l="1"/>
  <c r="C522"/>
  <c r="D522"/>
  <c r="B522"/>
  <c r="K522" s="1"/>
  <c r="C523" l="1"/>
  <c r="B523"/>
  <c r="K523" s="1"/>
  <c r="F523"/>
  <c r="D523"/>
  <c r="C524" l="1"/>
  <c r="D524"/>
  <c r="B524"/>
  <c r="K524" s="1"/>
  <c r="F524"/>
  <c r="B525" l="1"/>
  <c r="K525" s="1"/>
  <c r="F525"/>
  <c r="D525"/>
  <c r="C525"/>
  <c r="C526" l="1"/>
  <c r="O526" s="1"/>
  <c r="B526"/>
  <c r="K526" s="1"/>
  <c r="F526"/>
  <c r="D526"/>
  <c r="D527" l="1"/>
  <c r="B527"/>
  <c r="K527" s="1"/>
  <c r="F527"/>
  <c r="C527"/>
  <c r="O527" s="1"/>
  <c r="C528" l="1"/>
  <c r="O528" s="1"/>
  <c r="F528"/>
  <c r="D528"/>
  <c r="B528"/>
  <c r="K528" s="1"/>
  <c r="D529" l="1"/>
  <c r="B529"/>
  <c r="K529" s="1"/>
  <c r="C529"/>
  <c r="F529"/>
  <c r="C530" l="1"/>
  <c r="B530"/>
  <c r="K530" s="1"/>
  <c r="D530"/>
  <c r="F530"/>
  <c r="C531" l="1"/>
  <c r="F531"/>
  <c r="D531"/>
  <c r="B531"/>
  <c r="K531" s="1"/>
  <c r="C532" l="1"/>
  <c r="F532"/>
  <c r="B532"/>
  <c r="K532" s="1"/>
  <c r="D532"/>
  <c r="B533" l="1"/>
  <c r="K533" s="1"/>
  <c r="D533"/>
  <c r="F533"/>
  <c r="C533"/>
  <c r="O533" s="1"/>
  <c r="D534" l="1"/>
  <c r="B534"/>
  <c r="K534" s="1"/>
  <c r="C534"/>
  <c r="O534" s="1"/>
  <c r="F534"/>
  <c r="B535" l="1"/>
  <c r="K535" s="1"/>
  <c r="F535"/>
  <c r="C535"/>
  <c r="O535" s="1"/>
  <c r="D535"/>
  <c r="D536" l="1"/>
  <c r="F536"/>
  <c r="C536"/>
  <c r="B536"/>
  <c r="K536" s="1"/>
  <c r="D537" l="1"/>
  <c r="F537"/>
  <c r="B537"/>
  <c r="K537" s="1"/>
  <c r="C537"/>
  <c r="F538" l="1"/>
  <c r="D538"/>
  <c r="B538"/>
  <c r="K538" s="1"/>
  <c r="C538"/>
  <c r="B539" l="1"/>
  <c r="K539" s="1"/>
  <c r="C539"/>
  <c r="D539"/>
  <c r="F539"/>
  <c r="B540" l="1"/>
  <c r="K540" s="1"/>
  <c r="F540"/>
  <c r="D540"/>
  <c r="C540"/>
  <c r="O540" s="1"/>
  <c r="F541" l="1"/>
  <c r="C541"/>
  <c r="O541" s="1"/>
  <c r="D541"/>
  <c r="B541"/>
  <c r="K541" s="1"/>
  <c r="B542" l="1"/>
  <c r="K542" s="1"/>
  <c r="C542"/>
  <c r="O542" s="1"/>
  <c r="F542"/>
  <c r="D542"/>
  <c r="F543" l="1"/>
  <c r="D543"/>
  <c r="C543"/>
  <c r="B543"/>
  <c r="K543" s="1"/>
  <c r="B544" l="1"/>
  <c r="K544" s="1"/>
  <c r="C544"/>
  <c r="F544"/>
  <c r="D544"/>
  <c r="D545" l="1"/>
  <c r="B545"/>
  <c r="K545" s="1"/>
  <c r="C545"/>
  <c r="F545"/>
  <c r="F546" l="1"/>
  <c r="C546"/>
  <c r="B546"/>
  <c r="K546" s="1"/>
  <c r="D546"/>
  <c r="B547" l="1"/>
  <c r="K547" s="1"/>
  <c r="C547"/>
  <c r="O547" s="1"/>
  <c r="F547"/>
  <c r="D547"/>
  <c r="B548" l="1"/>
  <c r="K548" s="1"/>
  <c r="F548"/>
  <c r="C548"/>
  <c r="O548" s="1"/>
  <c r="D548"/>
  <c r="D549" l="1"/>
  <c r="B549"/>
  <c r="K549" s="1"/>
  <c r="F549"/>
  <c r="C549"/>
  <c r="O549" s="1"/>
  <c r="C550" l="1"/>
  <c r="D550"/>
  <c r="F550"/>
  <c r="B550"/>
  <c r="K550" s="1"/>
  <c r="C551" l="1"/>
  <c r="B551"/>
  <c r="K551" s="1"/>
  <c r="F551"/>
  <c r="D551"/>
  <c r="F552" l="1"/>
  <c r="D552"/>
  <c r="C552"/>
  <c r="B552"/>
  <c r="K552" s="1"/>
  <c r="F553" l="1"/>
  <c r="B553"/>
  <c r="K553" s="1"/>
  <c r="D553"/>
  <c r="C553"/>
  <c r="B554" l="1"/>
  <c r="K554" s="1"/>
  <c r="F554"/>
  <c r="C554"/>
  <c r="O554" s="1"/>
  <c r="D554"/>
  <c r="D555" l="1"/>
  <c r="C555"/>
  <c r="O555" s="1"/>
  <c r="F555"/>
  <c r="B555"/>
  <c r="K555" s="1"/>
  <c r="C556" l="1"/>
  <c r="O556" s="1"/>
  <c r="D556"/>
  <c r="B556"/>
  <c r="K556" s="1"/>
  <c r="F556"/>
  <c r="D557" l="1"/>
  <c r="C557"/>
  <c r="B557"/>
  <c r="K557" s="1"/>
  <c r="F557"/>
  <c r="F558" l="1"/>
  <c r="D558"/>
  <c r="B558"/>
  <c r="K558" s="1"/>
  <c r="C558"/>
  <c r="B559" l="1"/>
  <c r="K559" s="1"/>
  <c r="D559"/>
  <c r="C559"/>
  <c r="F559"/>
  <c r="C560" l="1"/>
  <c r="F560"/>
  <c r="D560"/>
  <c r="B560"/>
  <c r="K560" s="1"/>
  <c r="C561" l="1"/>
  <c r="O561" s="1"/>
  <c r="F561"/>
  <c r="B561"/>
  <c r="K561" s="1"/>
  <c r="D561"/>
  <c r="F562" l="1"/>
  <c r="C562"/>
  <c r="O562" s="1"/>
  <c r="D562"/>
  <c r="B562"/>
  <c r="K562" s="1"/>
  <c r="C563" l="1"/>
  <c r="O563" s="1"/>
  <c r="D563"/>
  <c r="F563"/>
  <c r="B563"/>
  <c r="K563" s="1"/>
  <c r="C564" l="1"/>
  <c r="B564"/>
  <c r="K564" s="1"/>
  <c r="D564"/>
  <c r="F564"/>
  <c r="B565" l="1"/>
  <c r="K565" s="1"/>
  <c r="F565"/>
  <c r="C565"/>
  <c r="D565"/>
  <c r="D566" l="1"/>
  <c r="B566"/>
  <c r="K566" s="1"/>
  <c r="C566"/>
  <c r="F566"/>
  <c r="C567" l="1"/>
  <c r="D567"/>
  <c r="B567"/>
  <c r="K567" s="1"/>
  <c r="F567"/>
  <c r="F568" l="1"/>
  <c r="B568"/>
  <c r="K568" s="1"/>
  <c r="C568"/>
  <c r="O568" s="1"/>
  <c r="D568"/>
  <c r="D569" l="1"/>
  <c r="C569"/>
  <c r="O569" s="1"/>
  <c r="F569"/>
  <c r="B569"/>
  <c r="K569" s="1"/>
  <c r="B570" l="1"/>
  <c r="K570" s="1"/>
  <c r="D570"/>
  <c r="C570"/>
  <c r="O570" s="1"/>
  <c r="F570"/>
  <c r="F571" l="1"/>
  <c r="B571"/>
  <c r="K571" s="1"/>
  <c r="D571"/>
  <c r="C571"/>
  <c r="D572" l="1"/>
  <c r="C572"/>
  <c r="F572"/>
  <c r="B572"/>
  <c r="K572" s="1"/>
  <c r="D573" l="1"/>
  <c r="B573"/>
  <c r="K573" s="1"/>
  <c r="C573"/>
  <c r="F573"/>
  <c r="D574" l="1"/>
  <c r="F574"/>
  <c r="B574"/>
  <c r="K574" s="1"/>
  <c r="C574"/>
  <c r="D575" l="1"/>
  <c r="B575"/>
  <c r="K575" s="1"/>
  <c r="C575"/>
  <c r="O575" s="1"/>
  <c r="F575"/>
  <c r="D576" l="1"/>
  <c r="C576"/>
  <c r="O576" s="1"/>
  <c r="B576"/>
  <c r="K576" s="1"/>
  <c r="F576"/>
  <c r="F577" l="1"/>
  <c r="D577"/>
  <c r="B577"/>
  <c r="K577" s="1"/>
  <c r="C577"/>
  <c r="O577" s="1"/>
  <c r="F578" l="1"/>
  <c r="D578"/>
  <c r="B578"/>
  <c r="K578" s="1"/>
  <c r="C578"/>
  <c r="C579" l="1"/>
  <c r="F579"/>
  <c r="B579"/>
  <c r="K579" s="1"/>
  <c r="D579"/>
  <c r="B580" l="1"/>
  <c r="K580" s="1"/>
  <c r="F580"/>
  <c r="D580"/>
  <c r="C580"/>
  <c r="B581" l="1"/>
  <c r="K581" s="1"/>
  <c r="F581"/>
  <c r="D581"/>
  <c r="C581"/>
  <c r="C582" l="1"/>
  <c r="O582" s="1"/>
  <c r="D582"/>
  <c r="B582"/>
  <c r="K582" s="1"/>
  <c r="F582"/>
  <c r="C583" l="1"/>
  <c r="O583" s="1"/>
  <c r="B583"/>
  <c r="K583" s="1"/>
  <c r="D583"/>
  <c r="F583"/>
  <c r="B584" l="1"/>
  <c r="K584" s="1"/>
  <c r="F584"/>
  <c r="C584"/>
  <c r="O584" s="1"/>
  <c r="D584"/>
  <c r="C585" l="1"/>
  <c r="F585"/>
  <c r="D585"/>
  <c r="B585"/>
  <c r="K585" s="1"/>
  <c r="D586" l="1"/>
  <c r="F586"/>
  <c r="B586"/>
  <c r="K586" s="1"/>
  <c r="C586"/>
  <c r="C587" l="1"/>
  <c r="B587"/>
  <c r="K587" s="1"/>
  <c r="D587"/>
  <c r="F587"/>
  <c r="C588" l="1"/>
  <c r="B588"/>
  <c r="K588" s="1"/>
  <c r="D588"/>
  <c r="F588"/>
  <c r="D589" l="1"/>
  <c r="F589"/>
  <c r="C589"/>
  <c r="O589" s="1"/>
  <c r="B589"/>
  <c r="K589" s="1"/>
  <c r="D590" l="1"/>
  <c r="C590"/>
  <c r="O590" s="1"/>
  <c r="B590"/>
  <c r="K590" s="1"/>
  <c r="F590"/>
  <c r="B591" l="1"/>
  <c r="K591" s="1"/>
  <c r="D591"/>
  <c r="F591"/>
  <c r="C591"/>
  <c r="O591" s="1"/>
  <c r="F592" l="1"/>
  <c r="C592"/>
  <c r="B592"/>
  <c r="K592" s="1"/>
  <c r="D592"/>
  <c r="D593" l="1"/>
  <c r="F593"/>
  <c r="C593"/>
  <c r="B593"/>
  <c r="K593" s="1"/>
  <c r="C594" l="1"/>
  <c r="D594"/>
  <c r="B594"/>
  <c r="K594" s="1"/>
  <c r="F594"/>
  <c r="B595" l="1"/>
  <c r="K595" s="1"/>
  <c r="C595"/>
  <c r="D595"/>
  <c r="F595"/>
  <c r="C596" l="1"/>
  <c r="O596" s="1"/>
  <c r="F596"/>
  <c r="D596"/>
  <c r="B596"/>
  <c r="K596" s="1"/>
  <c r="C597" l="1"/>
  <c r="O597" s="1"/>
  <c r="F597"/>
  <c r="B597"/>
  <c r="K597" s="1"/>
  <c r="D597"/>
  <c r="F598" l="1"/>
  <c r="D598"/>
  <c r="C598"/>
  <c r="O598" s="1"/>
  <c r="B598"/>
  <c r="K598" s="1"/>
  <c r="D599" l="1"/>
  <c r="F599"/>
  <c r="B599"/>
  <c r="K599" s="1"/>
  <c r="C599"/>
  <c r="C600" l="1"/>
  <c r="B600"/>
  <c r="K600" s="1"/>
  <c r="F600"/>
  <c r="D600"/>
  <c r="B601" l="1"/>
  <c r="K601" s="1"/>
  <c r="D601"/>
  <c r="F601"/>
  <c r="C601"/>
  <c r="D602" l="1"/>
  <c r="B602"/>
  <c r="K602" s="1"/>
  <c r="C602"/>
  <c r="F602"/>
  <c r="B603" l="1"/>
  <c r="K603" s="1"/>
  <c r="C603"/>
  <c r="O603" s="1"/>
  <c r="D603"/>
  <c r="F603"/>
  <c r="F604" l="1"/>
  <c r="C604"/>
  <c r="O604" s="1"/>
  <c r="D604"/>
  <c r="B604"/>
  <c r="K604" s="1"/>
  <c r="C605" l="1"/>
  <c r="O605" s="1"/>
  <c r="D605"/>
  <c r="B605"/>
  <c r="K605" s="1"/>
  <c r="F605"/>
  <c r="B606" l="1"/>
  <c r="K606" s="1"/>
  <c r="F606"/>
  <c r="D606"/>
  <c r="C606"/>
  <c r="B607" l="1"/>
  <c r="K607" s="1"/>
  <c r="C607"/>
  <c r="F607"/>
  <c r="D607"/>
  <c r="B608" l="1"/>
  <c r="K608" s="1"/>
  <c r="C608"/>
  <c r="D608"/>
  <c r="F608"/>
  <c r="B609" l="1"/>
  <c r="K609" s="1"/>
  <c r="C609"/>
  <c r="F609"/>
  <c r="D609"/>
  <c r="B610" l="1"/>
  <c r="K610" s="1"/>
  <c r="C610"/>
  <c r="O610" s="1"/>
  <c r="F610"/>
  <c r="D610"/>
  <c r="C611" l="1"/>
  <c r="O611" s="1"/>
  <c r="B611"/>
  <c r="K611" s="1"/>
  <c r="F611"/>
  <c r="D611"/>
  <c r="F612" l="1"/>
  <c r="C612"/>
  <c r="O612" s="1"/>
  <c r="D612"/>
  <c r="B612"/>
  <c r="K612" s="1"/>
  <c r="F613" l="1"/>
  <c r="C613"/>
  <c r="B613"/>
  <c r="K613" s="1"/>
  <c r="D613"/>
  <c r="B614" l="1"/>
  <c r="K614" s="1"/>
  <c r="C614"/>
  <c r="D614"/>
  <c r="F614"/>
  <c r="F615" l="1"/>
  <c r="C615"/>
  <c r="B615"/>
  <c r="K615" s="1"/>
  <c r="D615"/>
  <c r="D616" l="1"/>
  <c r="F616"/>
  <c r="B616"/>
  <c r="K616" s="1"/>
  <c r="C616"/>
  <c r="C617" l="1"/>
  <c r="O617" s="1"/>
  <c r="B617"/>
  <c r="K617" s="1"/>
  <c r="F617"/>
  <c r="D617"/>
  <c r="F618" l="1"/>
  <c r="D618"/>
  <c r="B618"/>
  <c r="K618" s="1"/>
  <c r="C618"/>
  <c r="O618" s="1"/>
  <c r="B619" l="1"/>
  <c r="K619" s="1"/>
  <c r="D619"/>
  <c r="F619"/>
  <c r="C619"/>
  <c r="O619" s="1"/>
  <c r="B620" l="1"/>
  <c r="K620" s="1"/>
  <c r="D620"/>
  <c r="F620"/>
  <c r="C620"/>
  <c r="F621" l="1"/>
  <c r="C621"/>
  <c r="D621"/>
  <c r="B621"/>
  <c r="K621" s="1"/>
  <c r="F622" l="1"/>
  <c r="B622"/>
  <c r="K622" s="1"/>
  <c r="C622"/>
  <c r="D622"/>
  <c r="D623" l="1"/>
  <c r="F623"/>
  <c r="B623"/>
  <c r="K623" s="1"/>
  <c r="C623"/>
  <c r="F624" l="1"/>
  <c r="B624"/>
  <c r="K624" s="1"/>
  <c r="C624"/>
  <c r="O624" s="1"/>
  <c r="D624"/>
  <c r="C625" l="1"/>
  <c r="O625" s="1"/>
  <c r="D625"/>
  <c r="B625"/>
  <c r="K625" s="1"/>
  <c r="F625"/>
  <c r="F626" l="1"/>
  <c r="B626"/>
  <c r="K626" s="1"/>
  <c r="D626"/>
  <c r="C626"/>
  <c r="O626" s="1"/>
  <c r="B627" l="1"/>
  <c r="K627" s="1"/>
  <c r="D627"/>
  <c r="F627"/>
  <c r="C627"/>
  <c r="D628" l="1"/>
  <c r="C628"/>
  <c r="B628"/>
  <c r="K628" s="1"/>
  <c r="F628"/>
  <c r="D629" l="1"/>
  <c r="B629"/>
  <c r="K629" s="1"/>
  <c r="F629"/>
  <c r="C629"/>
  <c r="D630" l="1"/>
  <c r="F630"/>
  <c r="C630"/>
  <c r="B630"/>
  <c r="K630" s="1"/>
  <c r="B631" l="1"/>
  <c r="K631" s="1"/>
  <c r="C631"/>
  <c r="O631" s="1"/>
  <c r="D631"/>
  <c r="F631"/>
  <c r="D632" l="1"/>
  <c r="C632"/>
  <c r="O632" s="1"/>
  <c r="F632"/>
  <c r="B632"/>
  <c r="K632" s="1"/>
  <c r="D633" l="1"/>
  <c r="F633"/>
  <c r="B633"/>
  <c r="K633" s="1"/>
  <c r="C633"/>
  <c r="O633" s="1"/>
  <c r="B634" l="1"/>
  <c r="K634" s="1"/>
  <c r="F634"/>
  <c r="C634"/>
  <c r="D634"/>
  <c r="F635" l="1"/>
  <c r="D635"/>
  <c r="C635"/>
  <c r="B635"/>
  <c r="K635" s="1"/>
  <c r="B636" l="1"/>
  <c r="K636" s="1"/>
  <c r="D636"/>
  <c r="F636"/>
  <c r="C636"/>
  <c r="B637" l="1"/>
  <c r="K637" s="1"/>
  <c r="F637"/>
  <c r="C637"/>
  <c r="D637"/>
  <c r="C638" l="1"/>
  <c r="O638" s="1"/>
  <c r="B638"/>
  <c r="K638" s="1"/>
  <c r="F638"/>
  <c r="D638"/>
  <c r="B639" l="1"/>
  <c r="K639" s="1"/>
  <c r="F639"/>
  <c r="D639"/>
  <c r="C639"/>
  <c r="O639" s="1"/>
  <c r="C640" l="1"/>
  <c r="O640" s="1"/>
  <c r="D640"/>
  <c r="B640"/>
  <c r="K640" s="1"/>
  <c r="F640"/>
  <c r="C641" l="1"/>
  <c r="F641"/>
  <c r="D641"/>
  <c r="B641"/>
  <c r="K641" s="1"/>
  <c r="C642" l="1"/>
  <c r="D642"/>
  <c r="B642"/>
  <c r="K642" s="1"/>
  <c r="F642"/>
  <c r="F643" l="1"/>
  <c r="D643"/>
  <c r="B643"/>
  <c r="K643" s="1"/>
  <c r="C643"/>
  <c r="C644" l="1"/>
  <c r="D644"/>
  <c r="B644"/>
  <c r="K644" s="1"/>
  <c r="F644"/>
  <c r="C645" l="1"/>
  <c r="O645" s="1"/>
  <c r="D645"/>
  <c r="B645"/>
  <c r="K645" s="1"/>
  <c r="F645"/>
  <c r="D646" l="1"/>
  <c r="F646"/>
  <c r="B646"/>
  <c r="K646" s="1"/>
  <c r="C646"/>
  <c r="O646" s="1"/>
  <c r="B647" l="1"/>
  <c r="K647" s="1"/>
  <c r="C647"/>
  <c r="O647" s="1"/>
  <c r="D647"/>
  <c r="F647"/>
  <c r="O2" l="1"/>
  <c r="O1"/>
</calcChain>
</file>

<file path=xl/sharedStrings.xml><?xml version="1.0" encoding="utf-8"?>
<sst xmlns="http://schemas.openxmlformats.org/spreadsheetml/2006/main" count="1252" uniqueCount="991">
  <si>
    <t>Usklađeno sa oktobrom 2011</t>
  </si>
  <si>
    <t>НАГРАДЕ ЗАПОСЛЕНИМА И ОСТАЛИ ПОСЕБНИ РАСХОДИ</t>
  </si>
  <si>
    <t>ПОСЛАНИЧКИ ДОДАТАК</t>
  </si>
  <si>
    <t>ТЕКУЋЕ ПОПРАВКЕ И ОДРЖАВАЊЕ</t>
  </si>
  <si>
    <t>УПОТРЕБА ДРАГОЦЕНОСТИ</t>
  </si>
  <si>
    <t>АМОРТИЗАЦИЈА НЕМАТЕРИЈАЛНЕ ИМОВИНЕ</t>
  </si>
  <si>
    <t>ОТПЛАТА ДОМАЋИХ КАМАТА</t>
  </si>
  <si>
    <t>ДОТАЦИЈЕ ОРГАНИЗАЦИЈАМА ОБАВЕЗНОГ СОЦИЈАЛНОГ ОСИГУРАЊА</t>
  </si>
  <si>
    <t>ПРАВА ИЗ СОЦИЈАЛНОГ</t>
  </si>
  <si>
    <t>ПОРЕЗИ, ОБАВЕЗНЕ ТАКСЕ И КАЗНЕ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</si>
  <si>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</si>
  <si>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</t>
  </si>
  <si>
    <t>ИЗДАЦИ ЗА ОТПЛАТУ ГЛАВНИЦЕ И НАБАВКУ ФИНАНСИЈСКЕ ИМОВИНЕ</t>
  </si>
  <si>
    <t>СРЕДСТВА РЕЗЕРВЕ</t>
  </si>
  <si>
    <t>ЗГРАДЕ И ГРАЂЕВИНСКИ ОБЈЕКТИ</t>
  </si>
  <si>
    <t>ОСТАЛЕ НЕКРЕТНИНЕ И ОПРЕМА</t>
  </si>
  <si>
    <t>ЗАЛИХЕ РОБЕ ЗА ДАЉУ ПРОДАЈУ</t>
  </si>
  <si>
    <t>ЗЕМЉИШТЕ</t>
  </si>
  <si>
    <t>ОТПЛАТА ГЛАВНИЦЕ ПО ГАРАНЦИЈАМА</t>
  </si>
  <si>
    <t>ОТПЛАТА ГЛАВНИЦЕ ЗА ФИНАНСИЈСКИ ЛИЗИНГ</t>
  </si>
  <si>
    <t>НАБАВКА ФИНАНСИЈСКЕ ИМОВИНЕ КОЈА СЕ ФИНАНСИРА ИЗ СРЕДСТАВА ЗА РЕАЛИЗАЦИЈУ НАЦИОНАЛНОГ ИНВЕСТИЦИОНОГ ПЛАНА</t>
  </si>
  <si>
    <t>КОНТРА КЊИЖЕЊЕ - ИЗДАЦИ ЗА ОТПЛАТУ ГЛАВНИЦЕ И НАБАВКУ ФИНАНСИЈСКЕ ИМОВИНЕ</t>
  </si>
  <si>
    <t>ПОРЕЗ НА ДОХОДАК, ДОБИТ И КАПИТАЛНЕ ДОБИТКЕ</t>
  </si>
  <si>
    <t>ПОРЕЗ НА ФОНД ЗАРАДА</t>
  </si>
  <si>
    <t>ПОРЕЗ НА ИМОВИНУ</t>
  </si>
  <si>
    <t>ПОРЕЗ НА ДОБРА И УСЛУГЕ</t>
  </si>
  <si>
    <t>ПОРЕЗ НА МЕЂУНАРОДНУ ТРГОВИНУ И ТРАНСАКЦИЈЕ</t>
  </si>
  <si>
    <t>ДРУГИ ПОРЕЗИ</t>
  </si>
  <si>
    <t>АКЦИЗЕ</t>
  </si>
  <si>
    <t>ЈЕДНОКРАТНИ ПОРЕЗ НА ЕКСТРА ПРОФИТ И ЕКСТРА ИМОВИНУ СТЕЧЕНУ КОРИШЋЕЊЕМ ПОСЕБНИХ ПОГОДНОСТИ</t>
  </si>
  <si>
    <t>ДОПРИНОСИ ЗА СОЦИЈАЛНО ОСИГУРАЊЕ</t>
  </si>
  <si>
    <t>ОСТАЛИ СОЦИЈАЛНИ ДОПРИНОСИ</t>
  </si>
  <si>
    <t>ДОНАЦИЈЕ ОД ИНОСТРАНИХ ДРЖАВА</t>
  </si>
  <si>
    <t>ДОНАЦИЈЕ ОД МЕЂУНАРОДНИХ ОРГАНИЗАЦИЈА</t>
  </si>
  <si>
    <t>ТРАНСФЕРИ ОД ДРУГИХ НИВОА ВЛАСТИ</t>
  </si>
  <si>
    <t>ПРИХОДИ ОД ИМОВИНЕ</t>
  </si>
  <si>
    <t>ПРИХОДИ ОД ПРОДАЈЕ ДОБАРА И УСЛУГА</t>
  </si>
  <si>
    <t>НОВЧАНЕ КАЗНЕ И ОДУЗЕТА ИМОВИНСКА КОРИСТ</t>
  </si>
  <si>
    <t>ДОБРОВОЉНИ ТРАНСФЕРИ ОД ФИЗИЧКИХ И ПРАВНИХ ЛИЦА</t>
  </si>
  <si>
    <t>МЕШОВИТИ И НЕОДРЕЂЕНИ ПРИХОДИ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</si>
  <si>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</si>
  <si>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</si>
  <si>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ТРАНСФЕРИ ИЗМЕЂУ БУЏЕТСКИХ КОРИСНИКА НА ИСТОМ НИВОУ</t>
  </si>
  <si>
    <t>ПРИХОДИ ИЗ БУЏЕТА</t>
  </si>
  <si>
    <t>ПРИМАЊА ОД ПРОДАЈЕ НЕПОКРЕТНОСТИ</t>
  </si>
  <si>
    <t>ПРИМАЊА ОД ПРОДАЈЕ ПОКРЕТНЕ ИМОВИНЕ</t>
  </si>
  <si>
    <t>ПРИМАЊА ОД ПРОДАЈЕ ОСТАЛИХ ОСНОВНИХ СРЕДСТАВА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</si>
  <si>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</si>
  <si>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</si>
  <si>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</si>
  <si>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</si>
  <si>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</si>
  <si>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</si>
  <si>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</si>
  <si>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ПРИМАЊА ОД ДОМАЋИХ ЗАДУЖИВАЊА</t>
  </si>
  <si>
    <t>ПРИМАЊА ОД ИНОСТРАНОГ ЗАДУЖИВАЊА</t>
  </si>
  <si>
    <t>ПРИМАЊА ОД ПРОДАЈЕ ДОМАЋЕ ФИНАНСИЈСКЕ ИМОВИНЕ</t>
  </si>
  <si>
    <t>ПРИМАЊА ОД ПРОДАЈЕ СТРАНЕ ФИНАНСИЈСКЕ</t>
  </si>
  <si>
    <t>КОНТРА КЊИЖЕЊЕ - ПРИМАЊА ОД ЗАДУЖИВАЊА И ПРОДАЈЕ ФИНАНСИЈСКЕ ИМОВИНЕ</t>
  </si>
  <si>
    <t>oktobar 2011</t>
  </si>
  <si>
    <t>2601-11</t>
  </si>
  <si>
    <t xml:space="preserve"> Прекогранична сарадња Мађарска-Србија 2010</t>
  </si>
  <si>
    <t xml:space="preserve"> Прекогранична сарадња Румунија-Србија 2010</t>
  </si>
  <si>
    <t xml:space="preserve"> Прекогранична сарадња Бугарска-Србија 2010</t>
  </si>
  <si>
    <t xml:space="preserve"> Јадрански  програм 2010</t>
  </si>
  <si>
    <t xml:space="preserve"> Прекогранична сарадња Хрватска-Србија 2010</t>
  </si>
  <si>
    <t xml:space="preserve"> Југоисточна Европа ЈИЕ 2010</t>
  </si>
  <si>
    <t xml:space="preserve"> Прекогранична сарадња Србија-Босна и Херцеговина 2010</t>
  </si>
  <si>
    <t xml:space="preserve"> Прекогранична сарадња Србија-Црна Гора 2010</t>
  </si>
  <si>
    <t>1101</t>
  </si>
  <si>
    <t xml:space="preserve"> Прекогранична сарадња Мађарска-Србија 2011</t>
  </si>
  <si>
    <t>1102</t>
  </si>
  <si>
    <t xml:space="preserve"> Прекогранична сарадња Румунија-Србија 2011</t>
  </si>
  <si>
    <t>1103</t>
  </si>
  <si>
    <t xml:space="preserve"> Прекогранична сарадња Бугарска-Србија 2011</t>
  </si>
  <si>
    <t>1104</t>
  </si>
  <si>
    <t xml:space="preserve"> Јадрански  програм 2011</t>
  </si>
  <si>
    <t>1105</t>
  </si>
  <si>
    <t xml:space="preserve"> Прекогранична сарадња Хрватска-Србија 2011</t>
  </si>
  <si>
    <t>1106</t>
  </si>
  <si>
    <t xml:space="preserve"> Југоисточна Европа ЈИЕ 2011</t>
  </si>
  <si>
    <t>1107</t>
  </si>
  <si>
    <t xml:space="preserve"> Прекогранична сарадња Србија-Босна и Херцеговина 2011</t>
  </si>
  <si>
    <t>1108</t>
  </si>
  <si>
    <t xml:space="preserve"> Прекогранична сарадња Србија-Црна Гора 2011</t>
  </si>
  <si>
    <t>1201</t>
  </si>
  <si>
    <t xml:space="preserve"> Прекогранична сарадња Мађарска-Србија 2012</t>
  </si>
  <si>
    <t>1202</t>
  </si>
  <si>
    <t xml:space="preserve"> Прекогранична сарадња Румунија-Србија 2012</t>
  </si>
  <si>
    <t>1203</t>
  </si>
  <si>
    <t xml:space="preserve"> Прекогранична сарадња Бугарска-Србија 2012</t>
  </si>
  <si>
    <t>1204</t>
  </si>
  <si>
    <t xml:space="preserve"> Јадрански  програм 2012</t>
  </si>
  <si>
    <t>1205</t>
  </si>
  <si>
    <t xml:space="preserve"> Прекогранична сарадња Хрватска-Србија 2012</t>
  </si>
  <si>
    <t>1206</t>
  </si>
  <si>
    <t xml:space="preserve"> Југоисточна Европа ЈИЕ 2012</t>
  </si>
  <si>
    <t>1207</t>
  </si>
  <si>
    <t xml:space="preserve"> Прекогранична сарадња Србија-Босна и Херцеговина 2012</t>
  </si>
  <si>
    <t>1208</t>
  </si>
  <si>
    <t xml:space="preserve"> Прекогранична сарадња Србија-Црна Гора 2012</t>
  </si>
  <si>
    <t>2602-10</t>
  </si>
  <si>
    <t>2602-11</t>
  </si>
  <si>
    <t>2602-12</t>
  </si>
  <si>
    <t>ПРОГРАМИ ПРЕКОГРАНИЧНЕ САРАДЊЕ КОЈИ СЕ ФИНАНСИРАЈУ ИЗ ИПА 2012</t>
  </si>
  <si>
    <t>ПРОГРАМИ ПРЕКОГРАНИЧНЕ САРАДЊЕ КОЈИ СЕ ФИНАНСИРАЈУ ИЗ ИПА 2011</t>
  </si>
  <si>
    <t>ПРОГРАМИ ПРЕКОГРАНИЧНЕ САРАДЊЕ КОЈИ СЕ ФИНАНСИРАЈУ ИЗ ИПА 2010</t>
  </si>
  <si>
    <t>Модернизација Пореске управе</t>
  </si>
  <si>
    <t>1109</t>
  </si>
  <si>
    <t>1111</t>
  </si>
  <si>
    <t>1112</t>
  </si>
  <si>
    <t>1110</t>
  </si>
  <si>
    <t>Подршка спровођењу стратегија за интерно расељена лица, избеглице и повратнике</t>
  </si>
  <si>
    <t>Подршка развоју људског капитала и истраживању</t>
  </si>
  <si>
    <t>Усаглашавање са Европским статистичким системом</t>
  </si>
  <si>
    <t>Подршка за учешће у програмима Заједнице</t>
  </si>
  <si>
    <t>7</t>
  </si>
  <si>
    <t>2601-12</t>
  </si>
  <si>
    <t>1209</t>
  </si>
  <si>
    <t>1210</t>
  </si>
  <si>
    <t>1212</t>
  </si>
  <si>
    <t>1211</t>
  </si>
  <si>
    <t>Назив капиталног пројекта</t>
  </si>
  <si>
    <t>Укупна вредност пројекта</t>
  </si>
  <si>
    <t>Година почетка финансирања пројекта</t>
  </si>
  <si>
    <t>Година завршетка финансирања пројекта</t>
  </si>
  <si>
    <t>АВИО-СЛУЖБА ВЛАДЕ</t>
  </si>
  <si>
    <t>АГЕНЦИЈА ЗА БОРБУ ПРОТИВ КОРУПЦИЈЕ</t>
  </si>
  <si>
    <t>АГЕНЦИЈА ЗА ЗАШТИТУ ЖИВОТНЕ СРЕДИНЕ</t>
  </si>
  <si>
    <t>АНТИДОПИНГ АГЕНЦИЈА РЕПУБЛИКЕ СРБИЈЕ</t>
  </si>
  <si>
    <t>АПЕЛАЦИОНА ЈАВНА ТУЖИЛАШТВА</t>
  </si>
  <si>
    <t>АПЕЛАЦИОНИ СУДОВИ</t>
  </si>
  <si>
    <t>БЕЗБЕДНОСНО - ИНФОРМАТИВНА АГЕНЦИЈА</t>
  </si>
  <si>
    <t>БОРСКИ УПРАВНИ ОКРУГ</t>
  </si>
  <si>
    <t>БРАНИЧЕВСКИ УПРАВНИ ОКРУГ</t>
  </si>
  <si>
    <t>БУЏЕТСКИ ФОНД ЗА ВАНРЕДНЕ СИТУАЦИЈЕ</t>
  </si>
  <si>
    <t>БУЏЕТСКИ ФОНД ЗА ВОДЕ РЕПУБЛИКЕ СРБИЈЕ</t>
  </si>
  <si>
    <t>БУЏЕТСКИ ФОНД ЗА НАЦИОНАЛНЕ МАЊИНЕ</t>
  </si>
  <si>
    <t>БУЏЕТСКИ ФОНД ЗА ПРОГРАМ ЛОКАЛНЕ САМОУПРАВЕ</t>
  </si>
  <si>
    <t>БУЏЕТСКИ ФОНД ЗА ПРОГРАМЕ ЗАШТИТЕ И УНАПРЕЂЕЊА ПОЛОЖАЈА ОСОБА СА ИНВАЛИДИТЕТОМ</t>
  </si>
  <si>
    <t>БУЏЕТСКИ ФОНД ЗА ПРОФЕСИОНАЛНУ РЕХАБИЛИТАЦИЈУ И ПОДСТИЦАЊЕ ЗАПОШЉАВАЊА ОСОБА СА ИНВАЛИДИТЕТОМ</t>
  </si>
  <si>
    <t>БУЏЕТСКИ ФОНД ЗА РАЗВОЈ ЛОВСТВА РЕПУБЛИКЕ СРБИЈЕ</t>
  </si>
  <si>
    <t>БУЏЕТСКИ ФОНД ЗА УСТАНОВЕ СОЦИЈАЛНЕ ЗАШТИТЕ</t>
  </si>
  <si>
    <t>БУЏЕТСКИ ФОНД ЗА ФИНАНСИРАЊЕ СПОРТА</t>
  </si>
  <si>
    <t>БУЏЕТСКИ ФОНД ЗА ФИНАНСИРАЊЕ ЦРВЕНОГ КРСТА СРБИЈЕ</t>
  </si>
  <si>
    <t>БУЏЕТСКИ ФОНД ЗА ШУМЕ РЕПУБЛИКЕ СРБИЈЕ</t>
  </si>
  <si>
    <t>ВИСОКИ САВЕТ СУДСТВА</t>
  </si>
  <si>
    <t>ВИША ЈАВНА ТУЖИЛАШТВА</t>
  </si>
  <si>
    <t>ВИШЕ И УНИВЕРЗИТЕТСКО ОБРАЗОВАЊЕ</t>
  </si>
  <si>
    <t>ВИШИ СУДОВИ</t>
  </si>
  <si>
    <t>ВРХОВНИ КАСАЦИОНИ СУД</t>
  </si>
  <si>
    <t>ГЕНЕРАЛНИ СЕКРЕТАРИЈАТ ВЛАДЕ</t>
  </si>
  <si>
    <t>ДИПЛОМАТСКО-КОНЗУЛАРНА ПРЕДСТАВНИШТВА</t>
  </si>
  <si>
    <t>ДИРЕКЦИЈА ЗА ВОДНЕ ПУТЕВЕ</t>
  </si>
  <si>
    <t>ДИРЕКЦИЈА ЗА ЖЕЛЕЗНИЦЕ</t>
  </si>
  <si>
    <t>ДИРЕКЦИЈА ЗА МЕРЕ И ДРАГОЦЕНЕ МЕТАЛЕ</t>
  </si>
  <si>
    <t>ДИРЕКЦИЈА ЗА НАЦИОНАЛНЕ РЕФЕРЕНТНЕ ЛАБОРАТОРИЈЕ</t>
  </si>
  <si>
    <t>ДИРЕКЦИЈА ЗА УПРАВЉАЊЕ ОДУЗЕТОМ ИМОВИНОМ</t>
  </si>
  <si>
    <t>ДРЖАВНА РЕВИЗОРСКА ИНСТИТУЦИЈА</t>
  </si>
  <si>
    <t>ДРЖАВНО ВЕЋЕ ТУЖИЛАЦА</t>
  </si>
  <si>
    <t>ЗАВОД ЗА ВРЕДНОВАЊЕ КВАЛИТЕТА ОБРAЗОВАЊА И ВАСПИТАЊА</t>
  </si>
  <si>
    <t>ЗАВОД ЗА ИНТЕЛЕКТУАЛНУ СВОЈИНУ</t>
  </si>
  <si>
    <t>ЗАВОД ЗА СОЦИЈАЛНО ОСИГУРАЊЕ</t>
  </si>
  <si>
    <t>ЗАВОД ЗА УНАПРЕЂИВАЊЕ ОБРАЗОВАЊА И ВАСПИТАЊА</t>
  </si>
  <si>
    <t>ЗАЈЕЧАРСКИ УПРАВНИ ОКРУГ</t>
  </si>
  <si>
    <t>ЗАПАДНОБАЧКИ УПРАВНИ ОКРУГ</t>
  </si>
  <si>
    <t>ЗАШТИТНИК ГРАЂАНА</t>
  </si>
  <si>
    <t>ЗЛАТИБОРСКИ УПРАВНИ ОКРУГ</t>
  </si>
  <si>
    <t>ИНСПЕКТОРАТ ЗА РАД</t>
  </si>
  <si>
    <t>ЈАБЛАНИЧКИ УПРАВНИ ОКРУГ</t>
  </si>
  <si>
    <t>ЈАВНА ТУЖИЛАШТВА</t>
  </si>
  <si>
    <t>ЈУЖНОБАНАТСКИ  УПРАВНИ ОКРУГ</t>
  </si>
  <si>
    <t>ЈУЖНОБАЧКИ УПРАВНИ ОКРУГ</t>
  </si>
  <si>
    <t>КАБИНЕТ ПРЕДСЕДНИКА ВЛАДЕ</t>
  </si>
  <si>
    <t>КАНЦЕЛАРИЈА ЗА ЕВРОПСКЕ ИНТЕГРАЦИЈЕ</t>
  </si>
  <si>
    <t>КАНЦЕЛАРИЈА ЗА КОСОВО И МЕТОХИЈУ</t>
  </si>
  <si>
    <t>КАНЦЕЛАРИЈА ЗА ЉУДСКА И МАЊИНСКА ПРАВА</t>
  </si>
  <si>
    <t>КАНЦЕЛАРИЈА ЗА РЕВИЗИЈУ СИСТЕМА УПРАВЉАЊА СРЕДСТВИМА ЕВРОПСКЕ УНИЈЕ</t>
  </si>
  <si>
    <t>КАНЦЕЛАРИЈА ЗА САРАДЊУ С МЕДИЈИМА</t>
  </si>
  <si>
    <t>КАНЦЕЛАРИЈА САВЕТА ЗА НАЦИОНАЛНУ БЕЗБЕДНОСТ И ЗАШТИТУ ТАЈНИХ ПОДАТАКА</t>
  </si>
  <si>
    <t>КОЛУБАРСКИ УПРАВНИ ОКРУГ</t>
  </si>
  <si>
    <t>КОСОВСКИ УПРАВНИ ОКРУГ</t>
  </si>
  <si>
    <t>КОСОВСКО-МИТРОВАЧКИ УПРАВНИ ОКРУГ</t>
  </si>
  <si>
    <t>КОСОВСКО-ПОМОРАВСКИ УПРАВНИ ОКРУГ</t>
  </si>
  <si>
    <t>МАЧВАНСКИ УПРАВНИ ОКРУГ</t>
  </si>
  <si>
    <t>МИНИСТАРСТВО ЗДРАВЉА</t>
  </si>
  <si>
    <t>МИНИСТАРСТВО КУЛТУРЕ И ИНФОРМИСАЊА</t>
  </si>
  <si>
    <t>МИНИСТАРСТВО ОДБРАНЕ</t>
  </si>
  <si>
    <t>МИНИСТАРСТВО ОМЛАДИНЕ И СПОРТА</t>
  </si>
  <si>
    <t>МИНИСТАРСТВО ПРОСВЕТЕ, НАУКЕ И ТЕХНОЛОШКОГ РАЗВОЈА</t>
  </si>
  <si>
    <t>МИНИСТАРСТВО СПОЉНИХ ПОСЛОВА</t>
  </si>
  <si>
    <t>МИНИСТАРСТВО УНУТРАШЊИХ ПОСЛОВА</t>
  </si>
  <si>
    <t>МОРАВИЧКИ УПРАВНИ ОКРУГ</t>
  </si>
  <si>
    <t>НАРОДНА СКУПШТИНА</t>
  </si>
  <si>
    <t>НАРОДНА СКУПШТИНА - СТРУЧНЕ СЛУЖБЕ</t>
  </si>
  <si>
    <t>НИШАВСКИ УПРАВНИ ОКРУГ</t>
  </si>
  <si>
    <t>ОСНОВНА ЈАВНА ТУЖИЛАШТВА</t>
  </si>
  <si>
    <t>ОСНОВНИ СУДОВИ</t>
  </si>
  <si>
    <t>ОСНОВНО ОБРАЗОВАЊЕ</t>
  </si>
  <si>
    <t>ПЕЋКИ УПРАВНИ ОКРУГ</t>
  </si>
  <si>
    <t>ПИРОТСКИ УПРАВНИ ОКРУГ</t>
  </si>
  <si>
    <t>ПОВЕРЕНИК ЗА ЗАШТИТУ РАВНОПРАВНОСТИ</t>
  </si>
  <si>
    <t>ПОВЕРЕНИК ЗА ИНФОРМАЦИЈЕ ОД ЈАВНОГ ЗНАЧАЈА И ЗАШТИТУ ПОДАТАКА О ЛИЧНОСТИ</t>
  </si>
  <si>
    <t>ПОДУНАВСКИ УПРАВНИ ОКРУГ</t>
  </si>
  <si>
    <t>ПОМОРАВСКИ УПРАВНИ ОКРУГ</t>
  </si>
  <si>
    <t>ПОРЕСКА УПРАВА</t>
  </si>
  <si>
    <t>ПРАВОСУДНА АКАДЕМИЈА</t>
  </si>
  <si>
    <t>ПРЕДСЕДНИК РЕПУБЛИКЕ</t>
  </si>
  <si>
    <t>ПРЕКРШАЈНИ СУДОВИ</t>
  </si>
  <si>
    <t>ПРИВРЕДНИ АПЕЛАЦИОНИ СУД</t>
  </si>
  <si>
    <t>ПРИВРЕДНИ СУДОВИ</t>
  </si>
  <si>
    <t>ПРИЗРЕНСКИ УПРАВНИ ОКРУГ</t>
  </si>
  <si>
    <t>ПЧИЊСКИ УПРАВНИ ОКРУГ</t>
  </si>
  <si>
    <t>РАСИНСКИ УПРАВНИ ОКРУГ</t>
  </si>
  <si>
    <t>РАШКИ УПРАВНИ ОКРУГ</t>
  </si>
  <si>
    <t>РЕПУБЛИЧКА АГЕНЦИЈА ЗА МИРНО РЕШАВАЊЕ РАДНИХ СПОРОВА</t>
  </si>
  <si>
    <t>РЕПУБЛИЧКА ДИРЕКЦИЈА ЗА ВОДЕ</t>
  </si>
  <si>
    <t>РЕПУБЛИЧКА ДИРЕКЦИЈА ЗА ИМОВИНУ РЕПУБЛИКЕ СРБИЈЕ</t>
  </si>
  <si>
    <t>РЕПУБЛИЧКА ДИРЕКЦИЈА ЗА РОБНЕ РЕЗЕРВЕ</t>
  </si>
  <si>
    <t>РЕПУБЛИЧКА КОМИСИЈА ЗА ЗАШТИТУ ПРАВА У ПОСТУПЦИМА ЈАВНИХ НАБАВКИ</t>
  </si>
  <si>
    <t>РЕПУБЛИЧКИ ГЕОДЕТСКИ ЗАВОД</t>
  </si>
  <si>
    <t>РЕПУБЛИЧКИ ЗАВОД ЗА СТАТИСТИКУ</t>
  </si>
  <si>
    <t>РЕПУБЛИЧКИ СЕИЗМОЛОШКИ ЗАВОД</t>
  </si>
  <si>
    <t>РЕПУБЛИЧКИ СЕКРЕТАРИЈАТ ЗА ЗАКОНОДАВСТВО</t>
  </si>
  <si>
    <t>РЕПУБЛИЧКИ ХИДРОМЕТЕОРОЛОШКИ ЗАВОД</t>
  </si>
  <si>
    <t>РЕПУБЛИЧКО ЈАВНО ПРАВОБРАНИЛАШТВО</t>
  </si>
  <si>
    <t>РЕПУБЛИЧКО ЈАВНО ТУЖИЛАШТВО</t>
  </si>
  <si>
    <t>САВЕТ ЗА БОРБУ ПРОТИВ КОРУПЦИЈЕ</t>
  </si>
  <si>
    <t>СЕВЕРНОБАНАТСКИ УПРАВНИ ОКРУГ</t>
  </si>
  <si>
    <t>СЕВЕРНОБАЧКИ УПРАВНИ ОКРУГ</t>
  </si>
  <si>
    <t>СЛУЖБА ЗА УПРАВЉАЊЕ КАДРОВИМА</t>
  </si>
  <si>
    <t>СЛУЖБА КООРДИНАЦИОНОГ ТЕЛА ВЛАДЕ РЕПУБЛИКЕ СРБИЈЕ ЗА ОПШТИНЕ ПРЕШЕВО, БУЈАНОВАЦ И МЕДВЕЂА</t>
  </si>
  <si>
    <t>СРЕДЊOБАНАТСКИ УПРАВНИ ОКРУГ</t>
  </si>
  <si>
    <t>СРЕДЊЕ ОБРАЗОВАЊЕ</t>
  </si>
  <si>
    <t>СРЕМСКИ УПРАВНИ ОКРУГ</t>
  </si>
  <si>
    <t>СРПСКА АКАДЕМИЈА НАУКА И УМЕТНОСТИ</t>
  </si>
  <si>
    <t>СТУДЕНТСКИ СТАНДАРД</t>
  </si>
  <si>
    <t>СУДОВИ</t>
  </si>
  <si>
    <t>ТОПЛИЧКИ УПРАВНИ ОКРУГ</t>
  </si>
  <si>
    <t>ТУЖИЛАШТВО ЗА ОРГАНИЗОВАНИ КРИМИНАЛ</t>
  </si>
  <si>
    <t>ТУЖИЛАШТВО ЗА РАТНЕ ЗЛОЧИНЕ</t>
  </si>
  <si>
    <t>УПРАВА ЗА АГРАРНА ПЛАЋАЊА</t>
  </si>
  <si>
    <t>УПРАВА ЗА БЕЗБЕДНОСТ И ЗДРАВЉЕ НА РАДУ</t>
  </si>
  <si>
    <t>УПРАВА ЗА БИОМЕДИЦИНУ</t>
  </si>
  <si>
    <t>УПРАВА ЗА ВЕТЕРИНУ</t>
  </si>
  <si>
    <t>УПРАВА ЗА ДУВАН</t>
  </si>
  <si>
    <t>УПРАВА ЗА ЗАЈЕДНИЧКЕ ПОСЛОВЕ РЕПУБЛИЧКИХ ОРГАНА</t>
  </si>
  <si>
    <t>УПРАВА ЗА ЗАШТИТУ БИЉА</t>
  </si>
  <si>
    <t>УПРАВА ЗА ИЗВРШЕЊЕ КРИВИЧНИХ САНКЦИЈА</t>
  </si>
  <si>
    <t>УПРАВА ЗА ЈАВНЕ НАБАВКЕ</t>
  </si>
  <si>
    <t>УПРАВА ЗА ЈАВНИ ДУГ</t>
  </si>
  <si>
    <t>УПРАВА ЗА ПОЉОПРИВРЕДНО ЗЕМЉИШТЕ</t>
  </si>
  <si>
    <t>УПРАВА ЗА СЛОБОДНЕ ЗОНЕ</t>
  </si>
  <si>
    <t>УПРАВА ЗА СПРЕЧАВАЊЕ ПРАЊА НОВЦА</t>
  </si>
  <si>
    <t>УПРАВА ЗА ТРАНСПОРТ ОПАСНОГ ТЕРЕТА</t>
  </si>
  <si>
    <t>УПРАВА ЗА ТРЕЗОР</t>
  </si>
  <si>
    <t>УПРАВА ЗА УТВРЂИВАЊЕ СПОСОБНОСТИ БРОДОВА ЗА ПЛОВИДБУ</t>
  </si>
  <si>
    <t>УПРАВА ЗА ШУМЕ</t>
  </si>
  <si>
    <t>УПРАВА ЦАРИНА</t>
  </si>
  <si>
    <t>УПРАВНИ СУД</t>
  </si>
  <si>
    <t>УСТАВНИ СУД</t>
  </si>
  <si>
    <t>УСТАНОВА У ОБЛАСТИ АКРЕДИТАЦИЈЕ</t>
  </si>
  <si>
    <t>УСТАНОВА У ОБЛАСТИ СТАНДАРДИЗАЦИЈЕ</t>
  </si>
  <si>
    <t>УСТАНОВЕ КУЛТУРЕ</t>
  </si>
  <si>
    <t>УСТАНОВЕ У ОБЛАСТИ ФИЗИЧКЕ КУЛТУРЕ</t>
  </si>
  <si>
    <t>УЧЕНИЧКИ СТАНДАРД</t>
  </si>
  <si>
    <t>ФИСКАЛНИ САВЕТ</t>
  </si>
  <si>
    <t>ФОНД ЗА МЛАДЕ ТАЛЕНТЕ</t>
  </si>
  <si>
    <t>ФОНД ЗА ПОДСТИЦАЊЕ РАЗВОЈА ПОЉОПРИВРЕДНЕ ПРОИЗВОДЊЕ У РЕПУБЛИЦИ</t>
  </si>
  <si>
    <t>ЦЕНТАР ЗА РАЗМИНИРАЊЕ</t>
  </si>
  <si>
    <t>ШУМАДИЈСКИ УПРАВНИ ОКРУГ</t>
  </si>
  <si>
    <t>FUNKCIJA</t>
  </si>
  <si>
    <t>NAZIV</t>
  </si>
  <si>
    <t>Опис</t>
  </si>
  <si>
    <t>1</t>
  </si>
  <si>
    <t>2</t>
  </si>
  <si>
    <t>Извор</t>
  </si>
  <si>
    <t>3</t>
  </si>
  <si>
    <t>Р.бр.</t>
  </si>
  <si>
    <t>Приходи из буџета</t>
  </si>
  <si>
    <t>Сопствени приходи буџетских корисника</t>
  </si>
  <si>
    <t>Донације од иностраних земаља</t>
  </si>
  <si>
    <t>Донације од међународних организација</t>
  </si>
  <si>
    <t>Донације од осталих нивоа власти</t>
  </si>
  <si>
    <t>Донације од невладиних организација и појединаца</t>
  </si>
  <si>
    <t>Примања од продаје нефинансијске имовине</t>
  </si>
  <si>
    <t>Примања од домаћих задуживања</t>
  </si>
  <si>
    <t>Примања од иностраних задуживања</t>
  </si>
  <si>
    <t>Примања од отплате датих кредита и продаје нефинансијске имовине</t>
  </si>
  <si>
    <t>Нераспоређени вишак прихода из ранијих година</t>
  </si>
  <si>
    <t>Неутрошена средства од приватизације из претходних година</t>
  </si>
  <si>
    <t>Неутрошена средства од донација из претходних година</t>
  </si>
  <si>
    <t>Родитељски динар за ваннаставне активности</t>
  </si>
  <si>
    <t>010</t>
  </si>
  <si>
    <t>Болест и инвалидност</t>
  </si>
  <si>
    <t>040</t>
  </si>
  <si>
    <t>Породица и деца</t>
  </si>
  <si>
    <t>070</t>
  </si>
  <si>
    <t>Социјална помоћ угроженом становништву некласификована на другом месту</t>
  </si>
  <si>
    <t>090</t>
  </si>
  <si>
    <t>Социјална заштита некласификована на другом месту</t>
  </si>
  <si>
    <t>110</t>
  </si>
  <si>
    <t>Извршни и законодавни органи, финансијски и фискални послови и спољни послови</t>
  </si>
  <si>
    <t>111</t>
  </si>
  <si>
    <t>Извршни и законодавни органи</t>
  </si>
  <si>
    <t>113</t>
  </si>
  <si>
    <t>Спољни послови</t>
  </si>
  <si>
    <t>130</t>
  </si>
  <si>
    <t>Опште услуге</t>
  </si>
  <si>
    <t>133</t>
  </si>
  <si>
    <t>Остале опште услуге</t>
  </si>
  <si>
    <t>140</t>
  </si>
  <si>
    <t>Основно истраживање</t>
  </si>
  <si>
    <t>160</t>
  </si>
  <si>
    <t>170</t>
  </si>
  <si>
    <t>180</t>
  </si>
  <si>
    <t>Трансакције општег карактера између различитих нивоа власти</t>
  </si>
  <si>
    <t>210</t>
  </si>
  <si>
    <t>Војна одбрана</t>
  </si>
  <si>
    <t>250</t>
  </si>
  <si>
    <t>Одбрана некласификована на другом месту</t>
  </si>
  <si>
    <t>310</t>
  </si>
  <si>
    <t>Полицијске услуге</t>
  </si>
  <si>
    <t>330</t>
  </si>
  <si>
    <t>Судови</t>
  </si>
  <si>
    <t>340</t>
  </si>
  <si>
    <t>Затвори</t>
  </si>
  <si>
    <t>360</t>
  </si>
  <si>
    <t>410</t>
  </si>
  <si>
    <t>Општи економски и комерцијални послови и послови по питању рада</t>
  </si>
  <si>
    <t>411</t>
  </si>
  <si>
    <t>Општи економски и комерцијални послови</t>
  </si>
  <si>
    <t>412</t>
  </si>
  <si>
    <t>Општи послови по питању рада</t>
  </si>
  <si>
    <t>420</t>
  </si>
  <si>
    <t>Пољопривреда, шумарство, лов и риболов</t>
  </si>
  <si>
    <t>430</t>
  </si>
  <si>
    <t>Гориво и енергија</t>
  </si>
  <si>
    <t>440</t>
  </si>
  <si>
    <t>Рударство, производња и изградња</t>
  </si>
  <si>
    <t>450</t>
  </si>
  <si>
    <t>460</t>
  </si>
  <si>
    <t>Комуникације</t>
  </si>
  <si>
    <t>473</t>
  </si>
  <si>
    <t>Туризам</t>
  </si>
  <si>
    <t>474</t>
  </si>
  <si>
    <t>Вишенаменски развојни пројекти</t>
  </si>
  <si>
    <t>490</t>
  </si>
  <si>
    <t>Економски послови некласификовани на другом месту</t>
  </si>
  <si>
    <t>560</t>
  </si>
  <si>
    <t>Заштита животне средине некласификована на другом месту</t>
  </si>
  <si>
    <t>620</t>
  </si>
  <si>
    <t>Развој заједнице</t>
  </si>
  <si>
    <t>630</t>
  </si>
  <si>
    <t>Водоснабдевање</t>
  </si>
  <si>
    <t>760</t>
  </si>
  <si>
    <t>Здравство некласификовано на другом месту</t>
  </si>
  <si>
    <t>810</t>
  </si>
  <si>
    <t>Услуге рекреације и спорта</t>
  </si>
  <si>
    <t>820</t>
  </si>
  <si>
    <t>Услуге културе</t>
  </si>
  <si>
    <t>840</t>
  </si>
  <si>
    <t>910</t>
  </si>
  <si>
    <t>Предшколско и основно образовање</t>
  </si>
  <si>
    <t>Предшколско образовање</t>
  </si>
  <si>
    <t>920</t>
  </si>
  <si>
    <t>Средње образовање</t>
  </si>
  <si>
    <t>940</t>
  </si>
  <si>
    <t>Високо образовање</t>
  </si>
  <si>
    <t>960</t>
  </si>
  <si>
    <t>Помоћне услуге образовању</t>
  </si>
  <si>
    <t>980</t>
  </si>
  <si>
    <t>Образовање некласификовано на другом месту</t>
  </si>
  <si>
    <t>Плате, додаци и накнаде запослених (зараде)</t>
  </si>
  <si>
    <t>Социјални доприноси на терет послодавца</t>
  </si>
  <si>
    <t>Накнаде у натури</t>
  </si>
  <si>
    <t>Социјална давања запосленима</t>
  </si>
  <si>
    <t>Накнаде трошкова за запослене</t>
  </si>
  <si>
    <t>Награде запосленима и остали посебни расходи</t>
  </si>
  <si>
    <t>Посланички додатак</t>
  </si>
  <si>
    <t>Судијски додатак</t>
  </si>
  <si>
    <t>Стални трошкови</t>
  </si>
  <si>
    <t>Трошкови путовања</t>
  </si>
  <si>
    <t>Услуге по уговору</t>
  </si>
  <si>
    <t>Специјализоване услуге</t>
  </si>
  <si>
    <t>Текуће поправке и одржавање</t>
  </si>
  <si>
    <t>Материјал</t>
  </si>
  <si>
    <t>Амортизација некретнина и опреме</t>
  </si>
  <si>
    <t>Амортизација култивисане имовине</t>
  </si>
  <si>
    <t>Употреба драгоцености</t>
  </si>
  <si>
    <t>Употреба природне имовине</t>
  </si>
  <si>
    <t>Амортизација нематеријалне имовине</t>
  </si>
  <si>
    <t>Отплате домаћих камата</t>
  </si>
  <si>
    <t>Отплата страних камата</t>
  </si>
  <si>
    <t>Отплата камата по гаранцијама</t>
  </si>
  <si>
    <t>Пратећи трошкови задуживања</t>
  </si>
  <si>
    <t>Субвенције јавним нефинансијским предузећима и организацијама</t>
  </si>
  <si>
    <t>Субвенције приватним финансијским институцијама</t>
  </si>
  <si>
    <t>Субвенције јавним финансијским институцијама</t>
  </si>
  <si>
    <t>Субвенције приватним предузећима</t>
  </si>
  <si>
    <t>Донације страним владама</t>
  </si>
  <si>
    <t>Дотације међународним организацијама</t>
  </si>
  <si>
    <t>Трансфери осталим нивоима власти</t>
  </si>
  <si>
    <t>Дотације организацијама обавезног социјалног осигурања</t>
  </si>
  <si>
    <t>Остале дотације и трансфери</t>
  </si>
  <si>
    <t>Накнаде за социјалну заштиту из буџета</t>
  </si>
  <si>
    <t>Дотације невладиним организацијама</t>
  </si>
  <si>
    <t>Порези, обавезне таксе и казне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</si>
  <si>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</si>
  <si>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</t>
  </si>
  <si>
    <t>Накнада штете за повреде или штету нанету од стране државних органа</t>
  </si>
  <si>
    <t>Расходи који се финансирају из средстава за реализацију Националног инвестиционог плана</t>
  </si>
  <si>
    <t>Зграде и грађевински објекти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</si>
  <si>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</si>
  <si>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</si>
  <si>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</si>
  <si>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</si>
  <si>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</t>
  </si>
  <si>
    <t>Опрема за саобраћај</t>
  </si>
  <si>
    <t>Административна опрема</t>
  </si>
  <si>
    <t>Опрема за пољопривреду</t>
  </si>
  <si>
    <t xml:space="preserve">Опрема за заштиту животне средине </t>
  </si>
  <si>
    <t>Медицинска и лабораторијска опрема</t>
  </si>
  <si>
    <t>Опрема за образовање, науку,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</si>
  <si>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</si>
  <si>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</si>
  <si>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</si>
  <si>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</t>
  </si>
  <si>
    <t>Култивисана имовина</t>
  </si>
  <si>
    <t>Нематеријална имовина</t>
  </si>
  <si>
    <t>Робне резерве</t>
  </si>
  <si>
    <t>Залихе производње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</si>
  <si>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</si>
  <si>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</si>
  <si>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</si>
  <si>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</t>
  </si>
  <si>
    <t>Драгоцености</t>
  </si>
  <si>
    <t>Земљиште</t>
  </si>
  <si>
    <t>Рудна богатства</t>
  </si>
  <si>
    <t>Копови</t>
  </si>
  <si>
    <t>Шуме и воде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</si>
  <si>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</si>
  <si>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</si>
  <si>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</t>
  </si>
  <si>
    <t>Отплата главнице домаћим кредиторима</t>
  </si>
  <si>
    <t>Отплата главнице страним кредиторима</t>
  </si>
  <si>
    <t>Отплата главнице по гаранцијама</t>
  </si>
  <si>
    <t>Отплата главнице за финансијски лизинг</t>
  </si>
  <si>
    <t>Набавка домаће финансијске имовине</t>
  </si>
  <si>
    <t>Набавка стране финансијске имовине</t>
  </si>
  <si>
    <t>Набавка финансијске имовине која се финансира из средстава за реализацију Националног инвестиционог плана</t>
  </si>
  <si>
    <t>2011</t>
  </si>
  <si>
    <t>4</t>
  </si>
  <si>
    <t>5</t>
  </si>
  <si>
    <t>6</t>
  </si>
  <si>
    <t>Grand Total</t>
  </si>
  <si>
    <t>Шифра ДБК:</t>
  </si>
  <si>
    <t>PROG</t>
  </si>
  <si>
    <t>PROJ</t>
  </si>
  <si>
    <t>k-3</t>
  </si>
  <si>
    <t>k-4</t>
  </si>
  <si>
    <t>Izvor</t>
  </si>
  <si>
    <t>budžet 2010</t>
  </si>
  <si>
    <t>namena</t>
  </si>
  <si>
    <t>ПЛАТЕ, ДОДАЦИ И НАКНАДЕ ЗАПОСЛЕНИХ (ЗАРАДЕ)</t>
  </si>
  <si>
    <t>СОЦИЈАЛНИ ДОПРИНОСИ НА ТЕРЕТ ПОСЛОДАВЦА</t>
  </si>
  <si>
    <t>НАКНАДЕ У НАТУРИ</t>
  </si>
  <si>
    <t>СОЦИЈАЛНА ДАВАЊА ЗАПОСЛЕНИМА</t>
  </si>
  <si>
    <t>НАКНАДЕ ТРОШКОВА ЗА ЗАПОСЛЕНЕ</t>
  </si>
  <si>
    <t>НАГРАДЕ ЗАПОСЛЕНИМА И  ОСТАЛИ ПОСЕБНИ РАСХОДИ</t>
  </si>
  <si>
    <t xml:space="preserve"> ПОСЛАНИЧКИ ДОДАТАК</t>
  </si>
  <si>
    <t>СУДИЈСКИ ДОДАТАК</t>
  </si>
  <si>
    <t>СТАЛНИ ТРОШКОВИ</t>
  </si>
  <si>
    <t>ТРОШКОВИ ПУТОВАЊА</t>
  </si>
  <si>
    <t>УСЛУГЕ ПО УГОВОРУ</t>
  </si>
  <si>
    <t>СПЕЦИЈАЛИЗОВАНЕ УСЛУГЕ</t>
  </si>
  <si>
    <t xml:space="preserve">ТЕКУЋЕ ПОПРАВКЕ И ОДРЖАВАЊЕ </t>
  </si>
  <si>
    <t>МАТЕРИЈАЛ</t>
  </si>
  <si>
    <t>АМОРТИЗАЦИЈА НЕКРЕТНИНА И ОПРЕМЕ</t>
  </si>
  <si>
    <t>АМОРТИЗАЦИЈА КУЛТИВИСАНЕ ИМОВИНЕ</t>
  </si>
  <si>
    <t>УПОТРЕБА  ДРАГОЦЕНОСТИ</t>
  </si>
  <si>
    <t>УПОТРЕБА ПРИРОДНЕ ИМОВИНЕ</t>
  </si>
  <si>
    <t>АМОРТИЗАЦИЈА  НЕМАТЕРИЈАЛНЕ ИМОВИНЕ</t>
  </si>
  <si>
    <t xml:space="preserve">ОТПЛАТА  ДОМАЋИХ КАМАТА </t>
  </si>
  <si>
    <t>ОТПЛАТА СТРАНИХ КАМАТА</t>
  </si>
  <si>
    <t>ОТПЛАТА КАМАТА ПО ГАРАНЦИЈАМА</t>
  </si>
  <si>
    <t>ПРАТЕЋИ ТРОШКОВИ ЗАДУЖИВАЊА</t>
  </si>
  <si>
    <t>СУБВЕНЦИЈЕ ЈАВНИМ НЕФИНАНСИЈСКИМ ПРЕДУЗЕЋИМА И ОРГАНИЗАЦИЈАМА</t>
  </si>
  <si>
    <t>СУБВЕНЦИЈЕ ПРИВАТНИМ ФИНАНСИЈСКИМ ИНСТИТУЦИЈАМА</t>
  </si>
  <si>
    <t>СУБВЕНЦИЈЕ ЈАВНИМ ФИНАНСИЈСКИМ ИНСТИТУЦИЈАМА</t>
  </si>
  <si>
    <t>СУБВЕНЦИЈЕ ПРИВАТНИМ ПРЕДУЗЕЋИМА</t>
  </si>
  <si>
    <t>ДОНАЦИЈЕ СТРАНИМ ВЛАДАМА</t>
  </si>
  <si>
    <t>ДОТАЦИЈЕ МЕЂУНАРОДНИМ ОРГАНИЗАЦИЈАМА</t>
  </si>
  <si>
    <t>ТРАНСФЕРИ ОСТАЛИМ НИВОИМА ВЛАСТИ</t>
  </si>
  <si>
    <t>ДОТАЦИЈЕ  ОРГАНИЗАЦИЈАМА ОБАВЕЗНОГ СОЦИЈАЛНОГ ОСИГУРАЊА</t>
  </si>
  <si>
    <t>ОСТАЛЕ ДОТАЦИЈЕ И ТРАНСФЕРИ</t>
  </si>
  <si>
    <t>ПРАВА ИЗ СОЦИЈАЛНОГ ОСИГУРАЊА (ОРГАНИЗАЦИЈЕ ОБАВЕЗНОГ СОЦИЈАЛНОГ ОСИГУРАЊА)</t>
  </si>
  <si>
    <t>НАКНАДЕ ЗА СОЦИЈАЛНУ ЗАШТИТУ ИЗ БУЏЕТА</t>
  </si>
  <si>
    <t>ДОТАЦИЈЕ НЕВЛАДИНИМ ОРГАНИЗАЦИЈАМА</t>
  </si>
  <si>
    <t xml:space="preserve">ПОРЕЗИ, ОБАВЕЗНЕ ТАКСЕ И КАЗНЕ </t>
  </si>
  <si>
    <t xml:space="preserve">НОВЧАНЕ КАЗНЕ И ПЕНАЛИ ПО РЕШЕЊУ СУДОВА </t>
  </si>
  <si>
    <t xml:space="preserve">НАКНАДА ШТЕТЕ ЗА ПОВРЕДЕ ИЛИ ШТЕТУ НАСТАЛУ УСЛЕД ЕЛЕМЕНТАРНИХ НЕПОГОДА ИЛИ ДРУГИХ ПРИРОДНИХ УЗРОКА </t>
  </si>
  <si>
    <t>НАКНАДА ШТЕТЕ ЗА ПОВРЕДЕ ИЛИ ШТЕТУ НАНЕТУ ОД СТРАНЕ ДРЖАВНИХ ОРГАНА</t>
  </si>
  <si>
    <t>РАСХОДИ КОЈИ СЕ ФИНАНСИРАЈУ ИЗ СРЕДСТАВА ЗА РЕАЛИЗАЦИЈУ НАЦИОНАЛНОГ ИНВЕСТИЦИОНОГ ПЛАНА</t>
  </si>
  <si>
    <t>ТЕКУЋИ РАСХОДИ</t>
  </si>
  <si>
    <t>ИЗДАЦИ ЗА НЕФИНАНСИЈСКУ ИМОВИНУ</t>
  </si>
  <si>
    <t xml:space="preserve">ИЗДАЦИ ЗА ОТПЛАТУ ГЛАВНИЦЕ И НАБАВКУ ФИНАНСИЈСКЕ ИМОВИНЕ </t>
  </si>
  <si>
    <t xml:space="preserve">СРЕДСТВА РЕЗЕРВЕ </t>
  </si>
  <si>
    <t>Текући расходи</t>
  </si>
  <si>
    <t>Издаци за нефинансијску имовину</t>
  </si>
  <si>
    <t>Издаци за отплату главнице и набавку финансијске имовине</t>
  </si>
  <si>
    <t>Средства резерве</t>
  </si>
  <si>
    <t>Права из социјалног осигурања (Организације обавезног социјалног осигурања)</t>
  </si>
  <si>
    <t xml:space="preserve">ЗГРАДЕ И ГРАЂЕВИНСКИ ОБЈЕКТИ </t>
  </si>
  <si>
    <t>МАШИНЕ И ОПРЕМА</t>
  </si>
  <si>
    <t xml:space="preserve"> ОСТАЛЕ НЕКРЕТНИНЕ И ОПРЕМА</t>
  </si>
  <si>
    <t>КУЛТИВИСАНА ИМОВИНА</t>
  </si>
  <si>
    <t>НЕМАТЕРИЈАЛНА ИМОВИНА</t>
  </si>
  <si>
    <t>РОБНЕ РЕЗЕРВЕ</t>
  </si>
  <si>
    <t>ЗАЛИХЕ ПРОИЗВОДЊЕ</t>
  </si>
  <si>
    <t xml:space="preserve">ЗАЛИХЕ РОБЕ ЗА ДАЉУ ПРОДАЈУ </t>
  </si>
  <si>
    <t>ДРАГОЦЕНОСТИ</t>
  </si>
  <si>
    <t xml:space="preserve">ЗЕМЉИШТЕ </t>
  </si>
  <si>
    <t>РУДНА БОГАТСТВА</t>
  </si>
  <si>
    <t>ШУМЕ И ВОДЕ</t>
  </si>
  <si>
    <t>НЕФИНАНСИЈСКА ИМОВИНА КОЈА СЕ ФИНАНСИРА ИЗ СРЕДСТАВА ЗА РЕАЛИЗАЦИЈУ НАЦИОНАЛНОГ ИНВЕСТИЦИОНОГ ПЛАНА</t>
  </si>
  <si>
    <t>ОТПЛАТА ГЛАВНИЦЕ ДОМАЋИМ КРЕДИТОРИМА</t>
  </si>
  <si>
    <t>ОТПЛАТА ГЛАВНИЦЕ СТРАНИМ КРЕДИТОРИМА</t>
  </si>
  <si>
    <t xml:space="preserve">ОТПЛАТА ГЛАВНИЦЕ ПО ГАРАНЦИЈАМА </t>
  </si>
  <si>
    <t xml:space="preserve">ОТПЛАТА ГЛАВНИЦЕ ЗА ФИНАНСИЈСКИ ЛИЗИНГ </t>
  </si>
  <si>
    <t>НАБАВКА ДОМАЋЕ ФИНАНСИЈСКЕ ИМОВИНЕ</t>
  </si>
  <si>
    <t>НАБАВКА СТРАНЕ ФИНАНСИЈСКЕ ИМОВИНЕ</t>
  </si>
  <si>
    <t>НАБАВКА ФИНАНСИЈСКЕ ИМОВИНЕ КОЈА СЕ ФИНАНСИРА ИЗ СРЕДСТАВА ЗА РЕАЛИЗАЦИЈУ  НАЦИОНАЛНОГ ИНВЕСТИЦИОНОГ ПЛАНА</t>
  </si>
  <si>
    <t>КОНТРА КЊИЖЕЊЕ – ИЗДАЦИ ЗА ОТПЛАТУ ГЛАВНИЦЕ И НАБАВКУ ФИНАНСИЈСКЕ ИМОВИНЕ</t>
  </si>
  <si>
    <t>jun 2010</t>
  </si>
  <si>
    <t>2601-08</t>
  </si>
  <si>
    <t>2602-07</t>
  </si>
  <si>
    <t>2602-08</t>
  </si>
  <si>
    <t>2602-09</t>
  </si>
  <si>
    <t>Count of naziv projekta</t>
  </si>
  <si>
    <t>naziv projekta</t>
  </si>
  <si>
    <t>Total</t>
  </si>
  <si>
    <t>2601</t>
  </si>
  <si>
    <t>ПРВА КОМПОНЕНТА ИНСТРУМЕНТА ЗА ПРЕТПРИСТУПНУ ПОМОЋ ЕУ - ПОДРШКА ТРАНЗИЦИЈИ И ИЗГРАДЊА ИНСТИТУЦИЈА</t>
  </si>
  <si>
    <t>0801</t>
  </si>
  <si>
    <t>Подршка учешћу Србије у Програмима Заједнице</t>
  </si>
  <si>
    <t>ПРОЈЕКТИ КОЈИ СЕ ФИНАНСИРАЈУ ИЗ ИПА 2008</t>
  </si>
  <si>
    <t>0802</t>
  </si>
  <si>
    <t>Подршка успостављању система квалитета на националном нивоу у основном и средњем образовању</t>
  </si>
  <si>
    <t>0803</t>
  </si>
  <si>
    <t>Подршка уклађивању стандарда царинске службе са стандардима, организацијом и методологијом царинских служби земаља чланица ЕУ</t>
  </si>
  <si>
    <t>0804</t>
  </si>
  <si>
    <t>Програм подршке развоју локалне инфраструктуре</t>
  </si>
  <si>
    <t>0805</t>
  </si>
  <si>
    <t>Подршка стипендирању студената на студијама у земљама ЕУ и размени студената</t>
  </si>
  <si>
    <t>0806</t>
  </si>
  <si>
    <t>Подршка контроли и искорењивању класичне свињске грознице и беснила у Републици Србији</t>
  </si>
  <si>
    <t>2602</t>
  </si>
  <si>
    <t>ДРУГА КОМПОНЕНТА ИНСТРУМЕНТА ЗА ПРЕТПРИСТУПНУ ПОМОЋ ЕУ - ПРЕКОГРАНИЧНА САРАДЊА</t>
  </si>
  <si>
    <t>0701</t>
  </si>
  <si>
    <t xml:space="preserve"> Прекогранична сарадња Мађарска-Србија 2007</t>
  </si>
  <si>
    <t>ПРОГРАМИ ПРЕКОГРАНИЧНЕ САРАДЊЕ КОЈИ СЕ ФИНАНСИРАЈУ ИЗ ИПА 2007</t>
  </si>
  <si>
    <t>0702</t>
  </si>
  <si>
    <t xml:space="preserve"> Прекогранична сарадња Румунија-Србија 2007</t>
  </si>
  <si>
    <t>ПРОГРАМИ ПРЕКОГРАНИЧНЕ САРАДЊЕ КОЈИ СЕ ФИНАНСИРАЈУ ИЗ ИПА 2008</t>
  </si>
  <si>
    <t>0703</t>
  </si>
  <si>
    <t xml:space="preserve"> Прекогранична сарадња Бугарска-Србија 2007</t>
  </si>
  <si>
    <t>ПРОГРАМИ ПРЕКОГРАНИЧНЕ САРАДЊЕ КОЈИ СЕ ФИНАНСИРАЈУ ИЗ ИПА 2009</t>
  </si>
  <si>
    <t>0704</t>
  </si>
  <si>
    <t xml:space="preserve"> Јадрански  програм 2007</t>
  </si>
  <si>
    <t>0705</t>
  </si>
  <si>
    <t xml:space="preserve"> Прекогранична сарадња Хрватска-Србија 2007</t>
  </si>
  <si>
    <t>0706</t>
  </si>
  <si>
    <t xml:space="preserve"> Југоисточна Европа ЈИЕ 2007</t>
  </si>
  <si>
    <t>0707</t>
  </si>
  <si>
    <t xml:space="preserve"> Прекогранична сарадња Србија-Босна и Херцеговина 2007</t>
  </si>
  <si>
    <t>0708</t>
  </si>
  <si>
    <t xml:space="preserve"> Прекогранична сарадња Србија-Црна Гора 2007</t>
  </si>
  <si>
    <t xml:space="preserve"> Прекогранична сарадња Мађарска-Србија 2008</t>
  </si>
  <si>
    <t xml:space="preserve"> Прекогранична сарадња Румунија-Србија 2008</t>
  </si>
  <si>
    <t xml:space="preserve"> Прекогранична сарадња Бугарска-Србија 2008</t>
  </si>
  <si>
    <t xml:space="preserve"> Јадрански  програм 2008</t>
  </si>
  <si>
    <t xml:space="preserve"> Прекогранична сарадња Хрватска-Србија 2008</t>
  </si>
  <si>
    <t xml:space="preserve"> Југоисточна Европа ЈИЕ 2008</t>
  </si>
  <si>
    <t>0807</t>
  </si>
  <si>
    <t xml:space="preserve"> Прекогранична сарадња Србија-Босна и Херцеговина 2008</t>
  </si>
  <si>
    <t>0808</t>
  </si>
  <si>
    <t xml:space="preserve"> Прекогранична сарадња Србија-Црна Гора 2008</t>
  </si>
  <si>
    <t>0901</t>
  </si>
  <si>
    <t xml:space="preserve"> Прекогранична сарадња Мађарска-Србија 2009</t>
  </si>
  <si>
    <t>0902</t>
  </si>
  <si>
    <t xml:space="preserve"> Прекогранична сарадња Румунија-Србија 2009</t>
  </si>
  <si>
    <t>0903</t>
  </si>
  <si>
    <t xml:space="preserve"> Прекогранична сарадња Бугарска-Србија 2009</t>
  </si>
  <si>
    <t>0904</t>
  </si>
  <si>
    <t xml:space="preserve"> Јадрански  програм 2009</t>
  </si>
  <si>
    <t>0905</t>
  </si>
  <si>
    <t xml:space="preserve"> Прекогранична сарадња Хрватска-Србија 2009</t>
  </si>
  <si>
    <t>0906</t>
  </si>
  <si>
    <t xml:space="preserve"> Југоисточна Европа ЈИЕ 2009</t>
  </si>
  <si>
    <t>0907</t>
  </si>
  <si>
    <t xml:space="preserve"> Прекогранична сарадња Србија-Босна и Херцеговина 2009</t>
  </si>
  <si>
    <t>0908</t>
  </si>
  <si>
    <t xml:space="preserve"> Прекогранична сарадња Србија-Црна Гора 2009</t>
  </si>
  <si>
    <t>0809</t>
  </si>
  <si>
    <t>8</t>
  </si>
  <si>
    <t>novo</t>
  </si>
  <si>
    <t>Системски развој основног образовања одраслих (друга шанса)</t>
  </si>
  <si>
    <t>Подршка заштити животне средине у енергетском сектору</t>
  </si>
  <si>
    <t>Подршка увођењу децентрализованог система управљања фондовима ЕУ</t>
  </si>
  <si>
    <t>2601-09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</si>
  <si>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</si>
  <si>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</si>
  <si>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</si>
  <si>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</si>
  <si>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</si>
  <si>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</si>
  <si>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</si>
  <si>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</si>
  <si>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</si>
  <si>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</si>
  <si>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2601-10</t>
  </si>
  <si>
    <t>Подршка избеглицама и интерно расељеним лицима</t>
  </si>
  <si>
    <t>Заштита потрошача</t>
  </si>
  <si>
    <t>Подршка општинама у Републици Србији у припреми и спровођењу инфраструктурних пројеката (МИСП 2010)</t>
  </si>
  <si>
    <t>Пројекат за спречавање прања новца и финансирања тероризма у Републици Србији</t>
  </si>
  <si>
    <t>Европски програм подршке јужној и југозападној Србији</t>
  </si>
  <si>
    <t>Подршка преласку на дигитално емитовање у Републици Србији</t>
  </si>
  <si>
    <t>Изградња капацитета институција задужених за управљање миграцијама и реинтеграцију повратника у Републици Србији</t>
  </si>
  <si>
    <t>Институционализована изградња капацитета и подршка пољопривредном и руралном развоју у Републици Србији</t>
  </si>
  <si>
    <t>Изградња трафо станица 400/110 Кв Врање 4 и Лесковац 2</t>
  </si>
  <si>
    <t>Подршка процесу спровођења реформи државне управе</t>
  </si>
  <si>
    <t>Јачање система тржишног надзора прехрамбених и непрехрамбених производа у Републици Србији</t>
  </si>
  <si>
    <t>9</t>
  </si>
  <si>
    <t>10</t>
  </si>
  <si>
    <t xml:space="preserve">                у дин (заокружено на 000)</t>
  </si>
  <si>
    <t>11</t>
  </si>
  <si>
    <t>Развој служби палијативног збрињавања у Републици Србији</t>
  </si>
  <si>
    <t>1011</t>
  </si>
  <si>
    <t>1012</t>
  </si>
  <si>
    <t>Имплементација Стратегије за борбу против дрога-смањење понуде</t>
  </si>
  <si>
    <t>Скрининг карцинома дојке и побољшање капацитета превентивне здравствене заштите у Републици Србији</t>
  </si>
  <si>
    <t>Прилог  2</t>
  </si>
  <si>
    <t>organizacija</t>
  </si>
  <si>
    <t>КОМЕСАРИЈАТ ЗА ИЗБЕГЛИЦЕ И МИГРАЦИЈЕ</t>
  </si>
  <si>
    <t>ГЕОЛОШКИ ЗАВОД СРБИЈЕ</t>
  </si>
  <si>
    <t>Шифра</t>
  </si>
  <si>
    <t>Функција</t>
  </si>
  <si>
    <t>Набавка потребне опреме (патролних возила) у циљу проширења материјално техничких капацитета неопходних за рад полиције</t>
  </si>
  <si>
    <t>Јачање оперативно-техничких капацитета</t>
  </si>
  <si>
    <t xml:space="preserve">Заштита и спасавање грађана, добара, имовине и животне средине Републике Србије од последица ванредних ситуација </t>
  </si>
  <si>
    <t>Експропријација земљишта у циљу изградње капиталних пројеката</t>
  </si>
  <si>
    <t>Изградња туристичке инфраструктуре и супраструктуре у туристичким центрима</t>
  </si>
  <si>
    <t>Изградња граничног прелаза Гостун</t>
  </si>
  <si>
    <t>Изградња граничног прелаза Ватин</t>
  </si>
  <si>
    <t>Изградња граничног прелаза Котроман</t>
  </si>
  <si>
    <t>Изградња граничног прелаза Бајина Башта</t>
  </si>
  <si>
    <t>Модернизација информационог система Пореске управе</t>
  </si>
  <si>
    <t>Јачање безбедносних капацитета у транспорту новца</t>
  </si>
  <si>
    <t>Проширење и технолошко унапређење капацитета у циљу ефикаснијег пословања</t>
  </si>
  <si>
    <t>Пројекат интегрисаног надзора новчаних токова у Управи за трезор</t>
  </si>
  <si>
    <t>Пројекат гасификације, топлификације и електрификације унутрашњих јединица</t>
  </si>
  <si>
    <t>Унапређење аутоматизације пословних процеса</t>
  </si>
  <si>
    <t xml:space="preserve"> Изградња моста Земун-Борча са припадајућим саобраћајницама</t>
  </si>
  <si>
    <t>Набавка, реконструкција и адаптација објекта за потребе смештаја одељења Првог основног суда у Београду (зграда „Аероинжењеринга”)</t>
  </si>
  <si>
    <t>Реконструкција и адаптација објекта „ПАЛАТА ПРАВДЕ” у Београду</t>
  </si>
  <si>
    <t xml:space="preserve">Набавка, реконструкција и адаптација објекта за потребе смештаја Прекршајног и Привредног суда у Нишу </t>
  </si>
  <si>
    <t xml:space="preserve">Набавка неопходне опреме за функционисање правосудних органа </t>
  </si>
  <si>
    <t>Брана са акумулацијом „АРИЉЕ” профил „СВРАЧКОВО” Ариље</t>
  </si>
  <si>
    <t>Изградња нових и ревитализација постојећих система за наводњавање</t>
  </si>
  <si>
    <t>Изградња атлетске дворане у Београду</t>
  </si>
  <si>
    <t>Адаптација балистичког тунела</t>
  </si>
  <si>
    <t>Набавка софтверских лиценци</t>
  </si>
  <si>
    <t>kljuc</t>
  </si>
  <si>
    <t>Конто 3. ниво</t>
  </si>
  <si>
    <t>Конто 4. ниво</t>
  </si>
  <si>
    <t>Приоритет</t>
  </si>
  <si>
    <t>Потпис одговорног лица</t>
  </si>
  <si>
    <t>Место, Датум</t>
  </si>
  <si>
    <t>M.П.</t>
  </si>
  <si>
    <t>Опште јавне услуге некласификоване на другом месту</t>
  </si>
  <si>
    <t>Трансакције  јавног дуга</t>
  </si>
  <si>
    <t>Јавни ред и безбедност некласификован на другом месту</t>
  </si>
  <si>
    <t>Саобраћај</t>
  </si>
  <si>
    <t>Верске и остале услуге заједнице</t>
  </si>
  <si>
    <t>naziv_organizacije</t>
  </si>
  <si>
    <t>razdeo</t>
  </si>
  <si>
    <t>glava</t>
  </si>
  <si>
    <t>МИНИСТАРСТВО ФИНАНСИЈА</t>
  </si>
  <si>
    <t>МИНИСТАРСТВО ПРИВРЕДЕ</t>
  </si>
  <si>
    <t>УСТАНОВЕ ОБРАЗОВАЊА ЗА НАЦИОНАЛНУ БЕЗБЕДНОСТ</t>
  </si>
  <si>
    <t>КАБИНЕТ ПОТПРЕДСЕДНИКА ВЛАДЕ  И МИНИСТРА ТРГОВИНЕ, ТУРИЗМА И ТЕЛЕКОМУНИКАЦИЈА</t>
  </si>
  <si>
    <t>КАБИНЕТ МИНИСТРА БЕЗ ПОРТФЕЉА ЗАДУЖЕНОГ ЗА ЕВРОПСКЕ ИНТЕГРАЦИЈЕ</t>
  </si>
  <si>
    <t>МИНИСТАРСТВО ПРАВДЕ</t>
  </si>
  <si>
    <t>УПРАВА ЗА САРАДЊУ С ЦРКВАМА И ВЕРСКИМ ЗАЈЕДНИЦАМА</t>
  </si>
  <si>
    <t>УСТАНОВА ЗА РЕГИСТАР ОБАВЕЗНОГ СОЦИЈАЛНОГ ОСИГУРАЊА</t>
  </si>
  <si>
    <t>УПРАВА ЗА БРЗИ ОДГОВОР</t>
  </si>
  <si>
    <t>МИНИСТАРСТВО ЗА РАД, ЗАПОШЉАВАЊЕ, БОРАЧКА И СОЦИЈАЛНА ПИТАЊА</t>
  </si>
  <si>
    <t>УСТАНОВЕ ЗА ОСТВАРИВАЊЕ ПРАВА ЗАПОСЛЕНИХ ИЗ РАДНОГ ОДНОСА И САВЕТА ЗА РАЗВОЈ СОЦИЈАЛНОГ ДИЈАЛОГА</t>
  </si>
  <si>
    <t>МИНИСТАРСТВО ДРЖАВНЕ УПРАВЕ И ЛОКАЛНЕ САМОУПРАВЕ</t>
  </si>
  <si>
    <t>ДИРЕКЦИЈА ЗА ЕЛЕКТРОНСКУ УПРАВУ</t>
  </si>
  <si>
    <t>МИНИСТАРСТВО ГРАЂЕВИНАРСТВА, САОБРАЋАЈА И ИНФРАСТРУКТУРЕ</t>
  </si>
  <si>
    <t>МИНИСТАРСТВО РУДАРСТВА И ЕНЕРГЕТИКЕ</t>
  </si>
  <si>
    <t>МИНИСТАРСТВО ТРГОВИНЕ, ТУРИЗМА И ТЕЛЕКОМУНИКАЦИЈА</t>
  </si>
  <si>
    <t>МИНИСТАРСТВО ПОЉОПРИВРЕДЕ И ЗАШТИТЕ ЖИВОТНЕ СРЕДИНЕ</t>
  </si>
  <si>
    <t>ПРЕКРШАЈНИ АПЕЛАЦИОНИ СУД</t>
  </si>
  <si>
    <t>РЕПУБЛИЧКИ СЕКРЕТАРИЈАТ ЗА ЈАВНЕ ПОЛИТИКЕ</t>
  </si>
  <si>
    <t>ЦЕНТАР ЗА ИСТРАЖИВАЊЕ УДЕСА И ОЗБИЉНИХ НЕЗГОДА</t>
  </si>
  <si>
    <t>БУЏЕТСКИ ФОНД ЗА УНАПРЕЂЕЊЕ ЕНЕРГЕТСКЕ ЕФИКАСНОСТИ РЕПУБЛИКЕ СРБИЈЕ</t>
  </si>
  <si>
    <t>УПРАВА ЗА САРАДЊУ СА ДИЈАСПОРОМ И СРБИМА У РЕГИОНУ</t>
  </si>
  <si>
    <t>КАБИНЕТ ПРВОГ ПОТПРЕДСЕДНИКА ВЛАДЕ И МИНИСТРА СПОЉНИХ ПОСЛОВА</t>
  </si>
  <si>
    <t>КАБИНЕТ ПОТПРЕДСЕДНИКА ВЛАДЕ И МИНИСТРА ДРЖАВНЕ УПРАВЕ И ЛОКАЛНЕ САМОУПРАВЕ</t>
  </si>
  <si>
    <t>КАНЦЕЛАРИЈА ЗА ПОМОЋ И ОБНОВУ ПОПЛАВЉЕНИХ ПОДРУЧЈА</t>
  </si>
  <si>
    <t>БУЏЕТСКИ ФОНД ЗА ФИНАНСИРАЊЕ СТАМБЕНИХ ПОТРЕБА ПРОФЕСИОНАЛНИХ ПРИПАДНИКА ВОЈСКЕ СРБИЈЕ И ЗАПОСЛЕНИХ У МИНИСТАРСТВУ ОДБРАНЕ</t>
  </si>
  <si>
    <t>БУЏЕТСКИ ФОНД ЗА ЛЕЧЕЊЕ ОБОЉЕЊА, СТАЊА ИЛИ ПОВРЕДА КОЈЕ СЕ НЕ МОГУ УСПЕШНО ЛЕЧИТИ У РЕПУБЛИЦИ СРБИЈИ</t>
  </si>
  <si>
    <t>КАБИНЕТ ПОТПРЕДСЕДНИКА ВЛАДЕ И МИНИСТРА ГРАЂЕВИНАРСТВА, САОБРАЋАЈА И ИНФРАСТРУКТУРЕ</t>
  </si>
  <si>
    <t>КАНЦЕЛАРИЈА ЗА БОРБУ ПРОТИВ ДРОГА</t>
  </si>
  <si>
    <t>БУЏЕТСКИ ФОНД ЗА УНАПРЕЂЕЊЕ И РАЗВОЈ ОБЛАСТИ ЕЛЕКТРОНСКИХ КОМУНИКАЦИЈА И ИНФОРМАЦИОНОГ ДРУШТВА</t>
  </si>
  <si>
    <t xml:space="preserve"> 2017</t>
  </si>
  <si>
    <t>rb</t>
  </si>
  <si>
    <t>Orgid</t>
  </si>
  <si>
    <t>naziv organa</t>
  </si>
  <si>
    <t>Rb-prenos</t>
  </si>
  <si>
    <t>izvor</t>
  </si>
  <si>
    <t>god</t>
  </si>
  <si>
    <t>iznos</t>
  </si>
  <si>
    <t>Prioritet</t>
  </si>
  <si>
    <t>КАНЦЕЛАРИЈА ЗА САРАДЊУ СА ЦИВИЛНИМ ДРУШТВОМ</t>
  </si>
  <si>
    <t>КАБИНЕТ МИНИСТРА БЕЗ ПОРТФЕЉА ЗАДУЖЕНОГ ЗА ВАНРЕДНЕ СИТУАЦИЈЕ</t>
  </si>
  <si>
    <t>Прилог  2a</t>
  </si>
  <si>
    <t>ne brisati</t>
  </si>
  <si>
    <t xml:space="preserve">Реконструкција и адаптација Прекршајног суда у Ужицу </t>
  </si>
  <si>
    <t>Унапређење смештајно-техничких услова рада правосудних органа</t>
  </si>
  <si>
    <t>Изградња новог затвора у Панчеву</t>
  </si>
  <si>
    <t>Окружни затвор Ужице-реконструкција крова</t>
  </si>
  <si>
    <t>Реконструкција система гашења пожара и систем сале у згради ЕРЦ-а</t>
  </si>
  <si>
    <t>Изградња нове царинарнице у Новом Саду</t>
  </si>
  <si>
    <t>Изградња камионског терминала у Царинарници Београд</t>
  </si>
  <si>
    <t>Изградња комплекса царинске испоставе при ГП Градина</t>
  </si>
  <si>
    <t>Реконструкција граничног прелаза Стрезимировци</t>
  </si>
  <si>
    <t>Изградња нове царинске испоставе у Нишу</t>
  </si>
  <si>
    <t>Видео надзор у саобраћају - Фаза I</t>
  </si>
  <si>
    <t>М1.11 Крагујевац-Баточина</t>
  </si>
  <si>
    <t>Адаптација и реконструкција Музеја савремене уметности</t>
  </si>
  <si>
    <t>Санација, адаптација и реконструкција Народног музеја</t>
  </si>
  <si>
    <t>Изградња националних тренинг центара</t>
  </si>
  <si>
    <t>Изградња кошаркашке дворане</t>
  </si>
  <si>
    <t>Коридор XI - извођење радова на изградњи аутопута Е-763, Београд-Јужни Јадран, деоница: Уб-Лајковац км 40+645.28 до км 53+139.91</t>
  </si>
  <si>
    <t>Брза саобраћајница Iб реда Нови Сад-Рума</t>
  </si>
  <si>
    <t>Израда Урбанистичког пројекта, Идејног и Главног пројекта Железничке станице Београд центар</t>
  </si>
  <si>
    <t>Израда Идејног решења иновације комплекса ТПС Земун, Идејног пројекта, Студије оправданости, Студије о процени утицаја на животну средину и Главног пројекта I фазе наставка изградње ТПС Земун</t>
  </si>
  <si>
    <t>Израда Генералног пројекта робно-транспортног центра и Студије оправданости, Идејног и Главног пројекта контејнерског терминала у Макишу</t>
  </si>
  <si>
    <t>Израда Студије оправданости са Идејним пројектом и Главног пројекта за денивелацију укрштаја железничке пруге бр.5 Београд - Шид  - државна граница и државног пута IIb реда број 319 на км 20 + 993, у Батајници</t>
  </si>
  <si>
    <t>Израда Идејног решења и Главног пројекта измештања пута Београд-Сремчица у Железнику</t>
  </si>
  <si>
    <t>Изградња аутопута Е-763 Обреновац-Љиг</t>
  </si>
  <si>
    <t xml:space="preserve">Израдња моста Љубовија-Братунац </t>
  </si>
  <si>
    <t>Опремање Војске Србије</t>
  </si>
  <si>
    <t>Изградња и капитално одржавање објеката  Војске Србије</t>
  </si>
  <si>
    <t>Санација и реконструкција  Основног суда у Краљеву</t>
  </si>
  <si>
    <t xml:space="preserve">Реконструкција и адаптација Прекршајног и Привредног суда у Шапцу </t>
  </si>
  <si>
    <t xml:space="preserve"> Реконструкција и адаптација Прекршајног суда у Београду </t>
  </si>
  <si>
    <t>Надоградња и реконструкција објекта правосудних органа у Лазаревцу</t>
  </si>
  <si>
    <t>Реконструкција и адаптација објекта у ул. Катанићева бр. 15 у Београду (бивши Војнотехнички институт)</t>
  </si>
  <si>
    <t>Реконструкција/доградња Апелационог суда у Крагујевцу</t>
  </si>
  <si>
    <t>Изградња пријемне зграде и реконструкција ,,Цˮ  павиљона у Казнено-поправном заводу Ниш</t>
  </si>
  <si>
    <t>Адаптација притвореничких блокова у Окружном затвору Београд</t>
  </si>
  <si>
    <t>Адаптација болничких блокова у Специјалној затворској болници</t>
  </si>
  <si>
    <t>Изградња новог затвора у Крагујевцу</t>
  </si>
  <si>
    <t>Казнено- поправни завод Падинска Скела</t>
  </si>
  <si>
    <t>Казнено-поправни завод Ћуприја-изградња новог објекта за смештај лица лишених слободе</t>
  </si>
  <si>
    <t>Затварање и рекултивација сметлишта у Казнено-поправном заводу Забела</t>
  </si>
  <si>
    <t>Лабораторија за утврђивање квалитета сировог млека</t>
  </si>
  <si>
    <t>Агрометеоролошке станице</t>
  </si>
  <si>
    <t>Брана са акумулацијом „СТУБО-РОВНИ” Ваљево</t>
  </si>
  <si>
    <t>Изградња главног колектора за насеља  Грабовац, Дубље и Црквенац-Свилајнац</t>
  </si>
  <si>
    <t>Изградња водних објеката за снабдевање водом насеља Суботица и Роанда регионалног система Деспотовац-Свилајнац</t>
  </si>
  <si>
    <t>Софтвер за унифицирање главне матичне евиденције у сточарству</t>
  </si>
  <si>
    <t>Наставак изградње стамбених објеката на локацији II МЗ Бежанијска Коса у Београду</t>
  </si>
  <si>
    <t xml:space="preserve"> 2018</t>
  </si>
  <si>
    <t xml:space="preserve">Преглед капиталних пројеката у периоду 2016 - 2018. године </t>
  </si>
  <si>
    <t>УПРАВА ЗА РЕЗЕРВЕ ЕНЕРГЕНАТА</t>
  </si>
  <si>
    <t>26.02</t>
  </si>
  <si>
    <t>Marija F</t>
  </si>
  <si>
    <t>КАНЦЕЛАРИЈА ЗА КООРДИНАЦИОНЕ ПОСЛОВЕ У ПРЕГОВАРАЧКОМ ПРОЦЕСУ СА ПРИВРЕМЕНИМ ИНСТИТУЦИЈАМА САМОУПРАВЕ У ПРИШТИНИ</t>
  </si>
  <si>
    <t>3.22</t>
  </si>
  <si>
    <t>Milica</t>
  </si>
  <si>
    <t>Финансијска помоћ ЕУ</t>
  </si>
  <si>
    <t>Програм</t>
  </si>
  <si>
    <t>Програмска активност/ Пројекат</t>
  </si>
  <si>
    <t>12</t>
  </si>
  <si>
    <t>13</t>
  </si>
  <si>
    <t>14</t>
  </si>
  <si>
    <t>Program</t>
  </si>
  <si>
    <t>Projekat</t>
  </si>
  <si>
    <t>God-početka</t>
  </si>
  <si>
    <t>God-završetka</t>
  </si>
  <si>
    <t>F-ja</t>
  </si>
  <si>
    <t>Реализовано закључно са 31.12.2015. године</t>
  </si>
  <si>
    <t xml:space="preserve"> 2019</t>
  </si>
  <si>
    <t>Након   2019</t>
  </si>
  <si>
    <t>Пројектна идеја</t>
  </si>
  <si>
    <t xml:space="preserve">Решени имовинско правни односи </t>
  </si>
  <si>
    <t xml:space="preserve">Припремљена  техничка документација </t>
  </si>
  <si>
    <t xml:space="preserve">           Износе исказати у дин (заокружено на 000)</t>
  </si>
  <si>
    <t>Напомена</t>
  </si>
  <si>
    <t>15</t>
  </si>
  <si>
    <r>
      <t xml:space="preserve">Уговор </t>
    </r>
    <r>
      <rPr>
        <b/>
        <i/>
        <sz val="11"/>
        <rFont val="Arial"/>
        <family val="2"/>
      </rPr>
      <t>(датум  правоснажности</t>
    </r>
    <r>
      <rPr>
        <b/>
        <sz val="11"/>
        <rFont val="Arial"/>
        <family val="2"/>
      </rPr>
      <t xml:space="preserve">) </t>
    </r>
  </si>
  <si>
    <r>
      <t>Уговорена вредност по основном уговору</t>
    </r>
    <r>
      <rPr>
        <b/>
        <i/>
        <sz val="11"/>
        <rFont val="Arial"/>
        <family val="2"/>
      </rPr>
      <t xml:space="preserve"> ( у дин.)</t>
    </r>
  </si>
  <si>
    <r>
      <t xml:space="preserve">Рок реализације по основном уговору </t>
    </r>
    <r>
      <rPr>
        <b/>
        <i/>
        <sz val="11"/>
        <rFont val="Arial"/>
        <family val="2"/>
      </rPr>
      <t xml:space="preserve"> ( датум)</t>
    </r>
  </si>
  <si>
    <r>
      <t xml:space="preserve">Грађевинска дозвола </t>
    </r>
    <r>
      <rPr>
        <b/>
        <i/>
        <sz val="11"/>
        <rFont val="Arial"/>
        <family val="2"/>
      </rPr>
      <t>(датум издавања )</t>
    </r>
  </si>
  <si>
    <r>
      <t>Додатно уговорена вредност</t>
    </r>
    <r>
      <rPr>
        <b/>
        <i/>
        <sz val="11"/>
        <rFont val="Arial"/>
        <family val="2"/>
      </rPr>
      <t xml:space="preserve"> (у дин.)</t>
    </r>
  </si>
  <si>
    <t>2016- план</t>
  </si>
  <si>
    <t>2016 - процена реализације</t>
  </si>
  <si>
    <r>
      <t>Продужење рока реализације</t>
    </r>
    <r>
      <rPr>
        <b/>
        <i/>
        <sz val="11"/>
        <rFont val="Arial"/>
        <family val="2"/>
      </rPr>
      <t xml:space="preserve"> (датум)</t>
    </r>
  </si>
  <si>
    <t>Шифра програма</t>
  </si>
  <si>
    <t>Шифра програмске активности/ Пројекта</t>
  </si>
  <si>
    <t>ЦЕНТАР ЗА ИСТРАЖИВАЊЕ НЕСРЕЋА</t>
  </si>
  <si>
    <t xml:space="preserve">Уговорени рок завршетка (месец-година) </t>
  </si>
  <si>
    <t>Шифра ЈЛС:</t>
  </si>
  <si>
    <t>naziv</t>
  </si>
  <si>
    <t>šifra JLS</t>
  </si>
  <si>
    <t>Александровац</t>
  </si>
  <si>
    <t>Алексинац</t>
  </si>
  <si>
    <t>Аранђеловац</t>
  </si>
  <si>
    <t>Ариље</t>
  </si>
  <si>
    <t>Бабушница</t>
  </si>
  <si>
    <t>Бајина Башта</t>
  </si>
  <si>
    <t>Баточина</t>
  </si>
  <si>
    <t>Бела Паланка</t>
  </si>
  <si>
    <t>Блаце</t>
  </si>
  <si>
    <t>Богатић</t>
  </si>
  <si>
    <t>Бојник</t>
  </si>
  <si>
    <t>Бољевац</t>
  </si>
  <si>
    <t>Бор</t>
  </si>
  <si>
    <t>Босилеград</t>
  </si>
  <si>
    <t>Брус</t>
  </si>
  <si>
    <t>Бујановац</t>
  </si>
  <si>
    <t>Црна Трава</t>
  </si>
  <si>
    <t>Ћићевац</t>
  </si>
  <si>
    <t>Ћуприја</t>
  </si>
  <si>
    <t>Чачак</t>
  </si>
  <si>
    <t>Чајетина</t>
  </si>
  <si>
    <t>Деспотовац</t>
  </si>
  <si>
    <t>Димитровград</t>
  </si>
  <si>
    <t>Дољевац</t>
  </si>
  <si>
    <t>Гаџин Хан</t>
  </si>
  <si>
    <t>Голубац</t>
  </si>
  <si>
    <t>Горњи Милановац</t>
  </si>
  <si>
    <t>Ивањица</t>
  </si>
  <si>
    <t>Кладово</t>
  </si>
  <si>
    <t>Кнић</t>
  </si>
  <si>
    <t>Књажевац</t>
  </si>
  <si>
    <t>Коцељева</t>
  </si>
  <si>
    <t>Косјерић</t>
  </si>
  <si>
    <t>Краљево</t>
  </si>
  <si>
    <t>Крупањ</t>
  </si>
  <si>
    <t>Крушевац</t>
  </si>
  <si>
    <t>Кучево</t>
  </si>
  <si>
    <t>Куршумлија</t>
  </si>
  <si>
    <t>Лајковац</t>
  </si>
  <si>
    <t>Лебане</t>
  </si>
  <si>
    <t>Лесковац</t>
  </si>
  <si>
    <t>Лозница</t>
  </si>
  <si>
    <t>Лучани</t>
  </si>
  <si>
    <t>Љиг</t>
  </si>
  <si>
    <t>Љубовија</t>
  </si>
  <si>
    <t>Мајданпек</t>
  </si>
  <si>
    <t>Мали Зворник</t>
  </si>
  <si>
    <t>Мало Црниће</t>
  </si>
  <si>
    <t>Медвеђа</t>
  </si>
  <si>
    <t>Мерошина</t>
  </si>
  <si>
    <t>Мионица</t>
  </si>
  <si>
    <t>Неготин</t>
  </si>
  <si>
    <t>Нова Варош</t>
  </si>
  <si>
    <t>Нови Пазар</t>
  </si>
  <si>
    <t>Осечина</t>
  </si>
  <si>
    <t>Параћин</t>
  </si>
  <si>
    <t>Петровац на Млави</t>
  </si>
  <si>
    <t>Пирот</t>
  </si>
  <si>
    <t>Пожаревац</t>
  </si>
  <si>
    <t>Пожега</t>
  </si>
  <si>
    <t>Прешево</t>
  </si>
  <si>
    <t>Прибој</t>
  </si>
  <si>
    <t>Пријепоље</t>
  </si>
  <si>
    <t>Прокупље</t>
  </si>
  <si>
    <t>Рача</t>
  </si>
  <si>
    <t>Рашка</t>
  </si>
  <si>
    <t>Ражањ</t>
  </si>
  <si>
    <t>Рековац</t>
  </si>
  <si>
    <t>Сјеница</t>
  </si>
  <si>
    <t>Смедерево</t>
  </si>
  <si>
    <t>Смедеревска Паланка</t>
  </si>
  <si>
    <t>Сокобања</t>
  </si>
  <si>
    <t>Сурдулица</t>
  </si>
  <si>
    <t>Јагодина</t>
  </si>
  <si>
    <t>Свилајнац</t>
  </si>
  <si>
    <t>Сврљиг</t>
  </si>
  <si>
    <t>Шабац</t>
  </si>
  <si>
    <t>Ужице</t>
  </si>
  <si>
    <t>Топола</t>
  </si>
  <si>
    <t>Трговиште</t>
  </si>
  <si>
    <t>Трстеник</t>
  </si>
  <si>
    <t>Тутин</t>
  </si>
  <si>
    <t>Уб</t>
  </si>
  <si>
    <t>Ваљево</t>
  </si>
  <si>
    <t>Варварин</t>
  </si>
  <si>
    <t>Велика Плана</t>
  </si>
  <si>
    <t>Велико Градиште</t>
  </si>
  <si>
    <t>Владичин Хан</t>
  </si>
  <si>
    <t>Владимирци</t>
  </si>
  <si>
    <t>Власотинце</t>
  </si>
  <si>
    <t>Врање</t>
  </si>
  <si>
    <t>Врњачка Бања</t>
  </si>
  <si>
    <t>Зајечар</t>
  </si>
  <si>
    <t>Жабари</t>
  </si>
  <si>
    <t>Жагубица</t>
  </si>
  <si>
    <t>Житорађа</t>
  </si>
  <si>
    <t>Лапово</t>
  </si>
  <si>
    <t>Ада</t>
  </si>
  <si>
    <t>Алибунар</t>
  </si>
  <si>
    <t>Апатин</t>
  </si>
  <si>
    <t>Бач</t>
  </si>
  <si>
    <t>Бачка Паланка</t>
  </si>
  <si>
    <t>Бачка Топола</t>
  </si>
  <si>
    <t>Бачки Петровац</t>
  </si>
  <si>
    <t>Бечеј</t>
  </si>
  <si>
    <t>Бела Црква</t>
  </si>
  <si>
    <t>Беочин</t>
  </si>
  <si>
    <t>Чока</t>
  </si>
  <si>
    <t>Инђија</t>
  </si>
  <si>
    <t>Ириг</t>
  </si>
  <si>
    <t>Кањижа</t>
  </si>
  <si>
    <t>Кикинда</t>
  </si>
  <si>
    <t>Ковачица</t>
  </si>
  <si>
    <t>Ковин</t>
  </si>
  <si>
    <t>Кула</t>
  </si>
  <si>
    <t>Мали Иђош</t>
  </si>
  <si>
    <t>Нова Црња</t>
  </si>
  <si>
    <t>Нови Бечеј</t>
  </si>
  <si>
    <t>Нови Кнежевац</t>
  </si>
  <si>
    <t>Оџаци</t>
  </si>
  <si>
    <t>Опово</t>
  </si>
  <si>
    <t>Панчево</t>
  </si>
  <si>
    <t>Пећинци</t>
  </si>
  <si>
    <t>Пландиште</t>
  </si>
  <si>
    <t>Рума</t>
  </si>
  <si>
    <t>Сечањ</t>
  </si>
  <si>
    <t>Сента</t>
  </si>
  <si>
    <t>Сомбор</t>
  </si>
  <si>
    <t>Србобран</t>
  </si>
  <si>
    <t>Сремска Митровица</t>
  </si>
  <si>
    <t>Стара Пазова</t>
  </si>
  <si>
    <t>Суботица</t>
  </si>
  <si>
    <t>Шид</t>
  </si>
  <si>
    <t>Темерин</t>
  </si>
  <si>
    <t>Тител</t>
  </si>
  <si>
    <t>Врбас</t>
  </si>
  <si>
    <t>Вршац</t>
  </si>
  <si>
    <t>Зрењанин</t>
  </si>
  <si>
    <t>Жабаљ</t>
  </si>
  <si>
    <t>Житиште</t>
  </si>
  <si>
    <t>Сремски Карловци</t>
  </si>
  <si>
    <t>Косовска Митровица</t>
  </si>
  <si>
    <t>Лепосавић</t>
  </si>
  <si>
    <t>Зубин Поток</t>
  </si>
  <si>
    <t>Штрпце</t>
  </si>
  <si>
    <t>Звечан</t>
  </si>
  <si>
    <t>Београд</t>
  </si>
  <si>
    <t>Нови Сад</t>
  </si>
  <si>
    <t>Ниш</t>
  </si>
  <si>
    <t>АП Војводина</t>
  </si>
  <si>
    <t xml:space="preserve">Преглед капиталних пројеката у периоду 2018 - 2020. године </t>
  </si>
  <si>
    <t>Реализовано закључно са 31.12.2016. године</t>
  </si>
  <si>
    <t>2017- план</t>
  </si>
  <si>
    <t>2017 - процена реализације</t>
  </si>
  <si>
    <t>Након   2020</t>
  </si>
  <si>
    <t>Преглед капиталних пројеката у периоду 2018 - 2020. године</t>
  </si>
  <si>
    <t>2017 - план</t>
  </si>
  <si>
    <t>2017 - процена извршења</t>
  </si>
  <si>
    <t xml:space="preserve"> 2020</t>
  </si>
  <si>
    <r>
      <t xml:space="preserve">Грађевинска дозвола </t>
    </r>
    <r>
      <rPr>
        <b/>
        <i/>
        <sz val="11"/>
        <rFont val="Arial"/>
        <family val="2"/>
      </rPr>
      <t>(датум издавања - дан/месец/година)</t>
    </r>
  </si>
  <si>
    <t xml:space="preserve">Датум објављивања јавног позива набавке (дан/месец/година) </t>
  </si>
  <si>
    <r>
      <t xml:space="preserve">Уговор
</t>
    </r>
    <r>
      <rPr>
        <b/>
        <i/>
        <sz val="11"/>
        <rFont val="Arial"/>
        <family val="2"/>
      </rPr>
      <t>(број уговора и датум  закључења - дан/месец/година</t>
    </r>
    <r>
      <rPr>
        <b/>
        <sz val="11"/>
        <rFont val="Arial"/>
        <family val="2"/>
      </rPr>
      <t xml:space="preserve">) </t>
    </r>
  </si>
  <si>
    <r>
      <t xml:space="preserve">Уговорена вредност по основном уговору
</t>
    </r>
    <r>
      <rPr>
        <b/>
        <i/>
        <sz val="11"/>
        <rFont val="Arial"/>
        <family val="2"/>
      </rPr>
      <t>(у дин.)</t>
    </r>
  </si>
  <si>
    <r>
      <t xml:space="preserve">Рок реализације по основном уговору </t>
    </r>
    <r>
      <rPr>
        <b/>
        <i/>
        <sz val="11"/>
        <rFont val="Arial"/>
        <family val="2"/>
      </rPr>
      <t xml:space="preserve"> ( у данима)</t>
    </r>
  </si>
  <si>
    <r>
      <t>Анексима продужен рок</t>
    </r>
    <r>
      <rPr>
        <b/>
        <sz val="11"/>
        <rFont val="Arial"/>
        <family val="2"/>
      </rPr>
      <t xml:space="preserve"> (</t>
    </r>
    <r>
      <rPr>
        <b/>
        <i/>
        <sz val="11"/>
        <rFont val="Arial"/>
        <family val="2"/>
        <charset val="204"/>
      </rPr>
      <t>продужења рока у данима  и крајњи датум по анексу</t>
    </r>
    <r>
      <rPr>
        <b/>
        <i/>
        <sz val="11"/>
        <rFont val="Arial"/>
        <family val="2"/>
      </rPr>
      <t xml:space="preserve"> - дан/месец/година)</t>
    </r>
  </si>
  <si>
    <r>
      <t>Реално очекивани рок реализације</t>
    </r>
    <r>
      <rPr>
        <b/>
        <i/>
        <sz val="11"/>
        <rFont val="Arial"/>
        <family val="2"/>
      </rPr>
      <t xml:space="preserve"> (датум - дан/месец/година)</t>
    </r>
  </si>
  <si>
    <r>
      <t>Статус пројекта (</t>
    </r>
    <r>
      <rPr>
        <b/>
        <i/>
        <sz val="11"/>
        <rFont val="Arial"/>
        <family val="2"/>
        <charset val="204"/>
      </rPr>
      <t>1, 2, 3, 4 ,5,
 6 или 7</t>
    </r>
    <r>
      <rPr>
        <b/>
        <sz val="11"/>
        <rFont val="Arial"/>
        <family val="2"/>
      </rPr>
      <t>)</t>
    </r>
  </si>
  <si>
    <t>22</t>
  </si>
  <si>
    <t>23</t>
  </si>
  <si>
    <t>24</t>
  </si>
</sst>
</file>

<file path=xl/styles.xml><?xml version="1.0" encoding="utf-8"?>
<styleSheet xmlns="http://schemas.openxmlformats.org/spreadsheetml/2006/main">
  <numFmts count="2">
    <numFmt numFmtId="164" formatCode="[$-81A]dd/\ mmmm\ yyyy;@"/>
    <numFmt numFmtId="165" formatCode="[$-81A]d/\ mmmm\ yyyy;@"/>
  </numFmts>
  <fonts count="50"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</font>
    <font>
      <b/>
      <sz val="11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b/>
      <i/>
      <sz val="9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8"/>
      <color indexed="8"/>
      <name val="Arial"/>
      <family val="2"/>
    </font>
    <font>
      <b/>
      <sz val="9"/>
      <name val="Arial"/>
      <family val="2"/>
    </font>
    <font>
      <sz val="12"/>
      <color indexed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8"/>
      <color indexed="8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b/>
      <u/>
      <sz val="14"/>
      <color theme="1"/>
      <name val="Arial"/>
      <family val="2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i/>
      <sz val="11"/>
      <name val="Arial"/>
      <family val="2"/>
    </font>
    <font>
      <sz val="11"/>
      <color indexed="8"/>
      <name val="Calibri"/>
      <family val="2"/>
      <charset val="238"/>
      <scheme val="minor"/>
    </font>
    <font>
      <b/>
      <u/>
      <sz val="18"/>
      <color theme="1"/>
      <name val="Arial"/>
      <family val="2"/>
    </font>
    <font>
      <sz val="10"/>
      <color indexed="8"/>
      <name val="Arial"/>
      <family val="2"/>
      <charset val="238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5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7" fillId="0" borderId="0"/>
  </cellStyleXfs>
  <cellXfs count="240">
    <xf numFmtId="0" fontId="0" fillId="0" borderId="0" xfId="0"/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top"/>
    </xf>
    <xf numFmtId="49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49" fontId="3" fillId="2" borderId="2" xfId="0" applyNumberFormat="1" applyFont="1" applyFill="1" applyBorder="1" applyAlignment="1" applyProtection="1">
      <alignment horizontal="left" vertical="top" wrapText="1"/>
    </xf>
    <xf numFmtId="49" fontId="3" fillId="2" borderId="3" xfId="0" applyNumberFormat="1" applyFont="1" applyFill="1" applyBorder="1" applyAlignment="1" applyProtection="1">
      <alignment vertical="top" wrapText="1"/>
    </xf>
    <xf numFmtId="49" fontId="3" fillId="2" borderId="4" xfId="0" applyNumberFormat="1" applyFont="1" applyFill="1" applyBorder="1" applyAlignment="1" applyProtection="1">
      <alignment horizontal="left" vertical="top" wrapText="1"/>
    </xf>
    <xf numFmtId="49" fontId="3" fillId="2" borderId="5" xfId="0" applyNumberFormat="1" applyFont="1" applyFill="1" applyBorder="1" applyAlignment="1" applyProtection="1">
      <alignment vertical="top" wrapText="1"/>
    </xf>
    <xf numFmtId="1" fontId="3" fillId="2" borderId="4" xfId="0" applyNumberFormat="1" applyFont="1" applyFill="1" applyBorder="1" applyAlignment="1" applyProtection="1">
      <alignment horizontal="left" vertical="top" wrapText="1"/>
    </xf>
    <xf numFmtId="49" fontId="3" fillId="2" borderId="5" xfId="0" applyNumberFormat="1" applyFont="1" applyFill="1" applyBorder="1" applyAlignment="1" applyProtection="1">
      <alignment horizontal="left" vertical="top" wrapText="1"/>
    </xf>
    <xf numFmtId="3" fontId="3" fillId="2" borderId="4" xfId="0" applyNumberFormat="1" applyFont="1" applyFill="1" applyBorder="1" applyAlignment="1" applyProtection="1">
      <alignment horizontal="left" vertical="top" wrapText="1"/>
    </xf>
    <xf numFmtId="49" fontId="3" fillId="2" borderId="4" xfId="0" applyNumberFormat="1" applyFont="1" applyFill="1" applyBorder="1" applyAlignment="1" applyProtection="1">
      <alignment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right"/>
    </xf>
    <xf numFmtId="0" fontId="14" fillId="0" borderId="0" xfId="0" applyFont="1" applyAlignment="1">
      <alignment wrapText="1"/>
    </xf>
    <xf numFmtId="0" fontId="0" fillId="3" borderId="0" xfId="0" applyFill="1"/>
    <xf numFmtId="49" fontId="3" fillId="3" borderId="4" xfId="0" applyNumberFormat="1" applyFont="1" applyFill="1" applyBorder="1" applyAlignment="1" applyProtection="1">
      <alignment horizontal="left" vertical="top" wrapText="1"/>
    </xf>
    <xf numFmtId="49" fontId="3" fillId="3" borderId="10" xfId="0" applyNumberFormat="1" applyFont="1" applyFill="1" applyBorder="1" applyAlignment="1" applyProtection="1">
      <alignment horizontal="left" vertical="top" wrapText="1"/>
    </xf>
    <xf numFmtId="49" fontId="3" fillId="3" borderId="11" xfId="0" applyNumberFormat="1" applyFont="1" applyFill="1" applyBorder="1" applyAlignment="1" applyProtection="1">
      <alignment vertical="top" wrapText="1"/>
    </xf>
    <xf numFmtId="49" fontId="3" fillId="3" borderId="12" xfId="0" applyNumberFormat="1" applyFont="1" applyFill="1" applyBorder="1" applyAlignment="1" applyProtection="1">
      <alignment horizontal="left" vertical="top" wrapText="1"/>
    </xf>
    <xf numFmtId="17" fontId="13" fillId="3" borderId="0" xfId="0" quotePrefix="1" applyNumberFormat="1" applyFont="1" applyFill="1"/>
    <xf numFmtId="0" fontId="12" fillId="3" borderId="0" xfId="0" applyFont="1" applyFill="1"/>
    <xf numFmtId="0" fontId="0" fillId="0" borderId="6" xfId="0" applyBorder="1" applyAlignment="1">
      <alignment vertical="top"/>
    </xf>
    <xf numFmtId="0" fontId="0" fillId="0" borderId="13" xfId="0" applyBorder="1"/>
    <xf numFmtId="49" fontId="10" fillId="0" borderId="0" xfId="0" applyNumberFormat="1" applyFont="1" applyAlignment="1">
      <alignment vertical="top"/>
    </xf>
    <xf numFmtId="49" fontId="0" fillId="0" borderId="13" xfId="0" applyNumberFormat="1" applyBorder="1"/>
    <xf numFmtId="0" fontId="0" fillId="0" borderId="14" xfId="0" applyBorder="1" applyAlignment="1">
      <alignment vertical="top"/>
    </xf>
    <xf numFmtId="0" fontId="9" fillId="0" borderId="9" xfId="0" applyFont="1" applyBorder="1"/>
    <xf numFmtId="0" fontId="9" fillId="0" borderId="6" xfId="0" applyFont="1" applyBorder="1"/>
    <xf numFmtId="0" fontId="0" fillId="0" borderId="15" xfId="0" applyBorder="1" applyAlignment="1">
      <alignment vertical="top"/>
    </xf>
    <xf numFmtId="0" fontId="0" fillId="0" borderId="16" xfId="0" applyBorder="1"/>
    <xf numFmtId="0" fontId="0" fillId="0" borderId="17" xfId="0" applyBorder="1"/>
    <xf numFmtId="49" fontId="0" fillId="0" borderId="18" xfId="0" applyNumberFormat="1" applyBorder="1"/>
    <xf numFmtId="0" fontId="4" fillId="0" borderId="6" xfId="0" applyFont="1" applyBorder="1" applyAlignment="1">
      <alignment wrapText="1"/>
    </xf>
    <xf numFmtId="16" fontId="0" fillId="0" borderId="0" xfId="0" applyNumberFormat="1"/>
    <xf numFmtId="0" fontId="0" fillId="0" borderId="9" xfId="0" applyFill="1" applyBorder="1"/>
    <xf numFmtId="0" fontId="0" fillId="4" borderId="6" xfId="0" quotePrefix="1" applyFill="1" applyBorder="1"/>
    <xf numFmtId="0" fontId="0" fillId="5" borderId="6" xfId="0" quotePrefix="1" applyFill="1" applyBorder="1"/>
    <xf numFmtId="0" fontId="0" fillId="6" borderId="6" xfId="0" applyFill="1" applyBorder="1"/>
    <xf numFmtId="0" fontId="0" fillId="0" borderId="0" xfId="0" applyBorder="1"/>
    <xf numFmtId="0" fontId="0" fillId="3" borderId="9" xfId="0" applyFill="1" applyBorder="1"/>
    <xf numFmtId="49" fontId="0" fillId="0" borderId="0" xfId="0" applyNumberFormat="1" applyAlignment="1">
      <alignment horizontal="right"/>
    </xf>
    <xf numFmtId="0" fontId="0" fillId="0" borderId="9" xfId="0" applyBorder="1" applyAlignment="1">
      <alignment vertical="top"/>
    </xf>
    <xf numFmtId="0" fontId="9" fillId="0" borderId="8" xfId="0" applyFont="1" applyBorder="1"/>
    <xf numFmtId="0" fontId="9" fillId="0" borderId="6" xfId="0" quotePrefix="1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15" fillId="0" borderId="0" xfId="0" applyFont="1" applyBorder="1" applyAlignment="1">
      <alignment vertical="top" wrapText="1"/>
    </xf>
    <xf numFmtId="49" fontId="6" fillId="0" borderId="0" xfId="0" applyNumberFormat="1" applyFont="1" applyFill="1" applyBorder="1" applyAlignment="1" applyProtection="1">
      <alignment horizontal="left" vertical="top"/>
    </xf>
    <xf numFmtId="0" fontId="11" fillId="0" borderId="0" xfId="1"/>
    <xf numFmtId="0" fontId="11" fillId="0" borderId="0" xfId="1" applyNumberFormat="1" applyAlignment="1">
      <alignment horizontal="right" wrapText="1"/>
    </xf>
    <xf numFmtId="0" fontId="29" fillId="7" borderId="5" xfId="0" applyFont="1" applyFill="1" applyBorder="1" applyAlignment="1">
      <alignment horizontal="right"/>
    </xf>
    <xf numFmtId="0" fontId="29" fillId="7" borderId="5" xfId="0" applyFont="1" applyFill="1" applyBorder="1" applyAlignment="1">
      <alignment horizontal="right" wrapText="1"/>
    </xf>
    <xf numFmtId="0" fontId="29" fillId="7" borderId="5" xfId="0" applyFont="1" applyFill="1" applyBorder="1" applyAlignment="1">
      <alignment horizontal="center" vertical="top" wrapText="1"/>
    </xf>
    <xf numFmtId="0" fontId="30" fillId="0" borderId="0" xfId="0" applyFont="1"/>
    <xf numFmtId="0" fontId="31" fillId="0" borderId="5" xfId="0" applyFont="1" applyBorder="1" applyAlignment="1" applyProtection="1">
      <alignment horizontal="left" vertical="top" wrapText="1"/>
      <protection locked="0"/>
    </xf>
    <xf numFmtId="49" fontId="3" fillId="8" borderId="5" xfId="0" applyNumberFormat="1" applyFont="1" applyFill="1" applyBorder="1" applyAlignment="1" applyProtection="1">
      <alignment horizontal="center" vertical="center" wrapText="1"/>
    </xf>
    <xf numFmtId="49" fontId="5" fillId="8" borderId="5" xfId="0" applyNumberFormat="1" applyFont="1" applyFill="1" applyBorder="1" applyAlignment="1" applyProtection="1">
      <alignment horizontal="center" vertical="center" wrapText="1"/>
    </xf>
    <xf numFmtId="49" fontId="3" fillId="8" borderId="5" xfId="0" applyNumberFormat="1" applyFont="1" applyFill="1" applyBorder="1" applyAlignment="1" applyProtection="1">
      <alignment horizontal="center" vertical="center"/>
    </xf>
    <xf numFmtId="49" fontId="3" fillId="9" borderId="20" xfId="0" applyNumberFormat="1" applyFont="1" applyFill="1" applyBorder="1" applyAlignment="1" applyProtection="1">
      <alignment horizontal="center" vertical="top" wrapText="1"/>
    </xf>
    <xf numFmtId="49" fontId="3" fillId="9" borderId="21" xfId="0" applyNumberFormat="1" applyFont="1" applyFill="1" applyBorder="1" applyAlignment="1" applyProtection="1">
      <alignment horizontal="center" vertical="top" wrapText="1"/>
    </xf>
    <xf numFmtId="49" fontId="3" fillId="9" borderId="22" xfId="0" applyNumberFormat="1" applyFont="1" applyFill="1" applyBorder="1" applyAlignment="1" applyProtection="1">
      <alignment horizontal="center" vertical="top" wrapText="1"/>
    </xf>
    <xf numFmtId="0" fontId="17" fillId="0" borderId="0" xfId="0" applyFont="1" applyProtection="1"/>
    <xf numFmtId="0" fontId="17" fillId="0" borderId="0" xfId="0" applyFont="1" applyAlignment="1" applyProtection="1"/>
    <xf numFmtId="0" fontId="17" fillId="0" borderId="0" xfId="0" applyFont="1" applyFill="1" applyAlignment="1" applyProtection="1">
      <alignment vertical="center"/>
    </xf>
    <xf numFmtId="3" fontId="8" fillId="8" borderId="2" xfId="0" applyNumberFormat="1" applyFont="1" applyFill="1" applyBorder="1" applyAlignment="1" applyProtection="1">
      <alignment horizontal="right" vertical="center"/>
    </xf>
    <xf numFmtId="3" fontId="8" fillId="8" borderId="3" xfId="0" applyNumberFormat="1" applyFont="1" applyFill="1" applyBorder="1" applyAlignment="1" applyProtection="1">
      <alignment horizontal="right" vertical="center"/>
    </xf>
    <xf numFmtId="3" fontId="8" fillId="8" borderId="23" xfId="0" applyNumberFormat="1" applyFont="1" applyFill="1" applyBorder="1" applyAlignment="1" applyProtection="1">
      <alignment horizontal="right" vertical="center"/>
    </xf>
    <xf numFmtId="0" fontId="20" fillId="0" borderId="0" xfId="0" applyFont="1" applyProtection="1"/>
    <xf numFmtId="3" fontId="8" fillId="8" borderId="24" xfId="0" applyNumberFormat="1" applyFont="1" applyFill="1" applyBorder="1" applyAlignment="1" applyProtection="1">
      <alignment horizontal="right" vertical="center"/>
    </xf>
    <xf numFmtId="0" fontId="21" fillId="0" borderId="0" xfId="0" applyFont="1" applyProtection="1"/>
    <xf numFmtId="0" fontId="22" fillId="0" borderId="0" xfId="0" applyFont="1" applyProtection="1"/>
    <xf numFmtId="0" fontId="23" fillId="0" borderId="0" xfId="0" applyFont="1" applyProtection="1"/>
    <xf numFmtId="0" fontId="17" fillId="8" borderId="0" xfId="0" applyFont="1" applyFill="1" applyBorder="1" applyAlignment="1" applyProtection="1">
      <alignment horizontal="center" vertical="center"/>
    </xf>
    <xf numFmtId="0" fontId="23" fillId="9" borderId="5" xfId="0" quotePrefix="1" applyFont="1" applyFill="1" applyBorder="1" applyAlignment="1" applyProtection="1">
      <alignment horizontal="center" vertical="top"/>
    </xf>
    <xf numFmtId="0" fontId="17" fillId="9" borderId="0" xfId="0" applyFont="1" applyFill="1" applyBorder="1" applyAlignment="1" applyProtection="1">
      <alignment horizontal="center" vertical="top"/>
    </xf>
    <xf numFmtId="0" fontId="17" fillId="0" borderId="0" xfId="0" applyFont="1" applyFill="1" applyProtection="1"/>
    <xf numFmtId="0" fontId="17" fillId="0" borderId="0" xfId="0" applyFont="1" applyAlignment="1" applyProtection="1">
      <alignment vertical="top"/>
    </xf>
    <xf numFmtId="0" fontId="11" fillId="0" borderId="0" xfId="1" applyFont="1" applyProtection="1"/>
    <xf numFmtId="0" fontId="7" fillId="0" borderId="0" xfId="2" applyFont="1" applyProtection="1"/>
    <xf numFmtId="0" fontId="32" fillId="0" borderId="0" xfId="0" applyFont="1" applyProtection="1">
      <protection locked="0"/>
    </xf>
    <xf numFmtId="0" fontId="24" fillId="0" borderId="0" xfId="0" applyFont="1" applyProtection="1"/>
    <xf numFmtId="3" fontId="25" fillId="8" borderId="19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right"/>
    </xf>
    <xf numFmtId="0" fontId="23" fillId="8" borderId="5" xfId="0" applyFont="1" applyFill="1" applyBorder="1" applyAlignment="1" applyProtection="1">
      <alignment horizontal="center" vertical="center" wrapText="1"/>
    </xf>
    <xf numFmtId="0" fontId="17" fillId="8" borderId="5" xfId="0" applyFont="1" applyFill="1" applyBorder="1" applyAlignment="1" applyProtection="1">
      <alignment horizontal="center" vertical="center"/>
    </xf>
    <xf numFmtId="0" fontId="17" fillId="9" borderId="5" xfId="0" applyFont="1" applyFill="1" applyBorder="1" applyAlignment="1" applyProtection="1">
      <alignment horizontal="center" vertical="top"/>
    </xf>
    <xf numFmtId="49" fontId="3" fillId="9" borderId="5" xfId="0" applyNumberFormat="1" applyFont="1" applyFill="1" applyBorder="1" applyAlignment="1" applyProtection="1">
      <alignment horizontal="center" vertical="top" wrapText="1"/>
    </xf>
    <xf numFmtId="0" fontId="17" fillId="0" borderId="5" xfId="0" applyFont="1" applyBorder="1" applyAlignment="1" applyProtection="1">
      <alignment horizontal="center" vertical="top"/>
    </xf>
    <xf numFmtId="49" fontId="3" fillId="0" borderId="5" xfId="0" applyNumberFormat="1" applyFont="1" applyFill="1" applyBorder="1" applyAlignment="1" applyProtection="1">
      <alignment horizontal="center" vertical="top" wrapText="1"/>
    </xf>
    <xf numFmtId="0" fontId="17" fillId="0" borderId="5" xfId="0" applyFont="1" applyBorder="1" applyProtection="1"/>
    <xf numFmtId="0" fontId="30" fillId="0" borderId="5" xfId="0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 applyProtection="1">
      <alignment vertical="top"/>
    </xf>
    <xf numFmtId="0" fontId="30" fillId="0" borderId="5" xfId="0" applyFont="1" applyFill="1" applyBorder="1" applyAlignment="1" applyProtection="1">
      <alignment horizontal="center" vertical="center"/>
      <protection locked="0"/>
    </xf>
    <xf numFmtId="3" fontId="30" fillId="0" borderId="5" xfId="0" applyNumberFormat="1" applyFont="1" applyFill="1" applyBorder="1" applyAlignment="1" applyProtection="1">
      <alignment horizontal="right" vertical="center"/>
      <protection locked="0"/>
    </xf>
    <xf numFmtId="0" fontId="30" fillId="0" borderId="5" xfId="0" applyFont="1" applyFill="1" applyBorder="1" applyAlignment="1" applyProtection="1">
      <alignment horizontal="left" vertical="top" wrapText="1"/>
      <protection locked="0"/>
    </xf>
    <xf numFmtId="0" fontId="33" fillId="10" borderId="5" xfId="1" applyFont="1" applyFill="1" applyBorder="1" applyAlignment="1" applyProtection="1">
      <alignment horizontal="center" vertical="center"/>
    </xf>
    <xf numFmtId="0" fontId="33" fillId="10" borderId="5" xfId="1" applyFont="1" applyFill="1" applyBorder="1" applyProtection="1"/>
    <xf numFmtId="0" fontId="33" fillId="10" borderId="5" xfId="0" applyNumberFormat="1" applyFont="1" applyFill="1" applyBorder="1" applyAlignment="1" applyProtection="1">
      <alignment horizontal="center" vertical="center"/>
      <protection locked="0"/>
    </xf>
    <xf numFmtId="0" fontId="30" fillId="10" borderId="5" xfId="0" applyFont="1" applyFill="1" applyBorder="1" applyAlignment="1" applyProtection="1">
      <alignment horizontal="center" vertical="center"/>
      <protection locked="0"/>
    </xf>
    <xf numFmtId="3" fontId="30" fillId="10" borderId="5" xfId="0" applyNumberFormat="1" applyFont="1" applyFill="1" applyBorder="1" applyAlignment="1" applyProtection="1">
      <alignment horizontal="right" vertical="center"/>
      <protection locked="0"/>
    </xf>
    <xf numFmtId="0" fontId="33" fillId="0" borderId="5" xfId="1" applyFont="1" applyFill="1" applyBorder="1" applyAlignment="1" applyProtection="1">
      <alignment horizontal="center" vertical="center"/>
    </xf>
    <xf numFmtId="0" fontId="33" fillId="0" borderId="5" xfId="1" applyFont="1" applyFill="1" applyBorder="1" applyProtection="1"/>
    <xf numFmtId="0" fontId="33" fillId="0" borderId="5" xfId="0" applyNumberFormat="1" applyFont="1" applyFill="1" applyBorder="1" applyAlignment="1" applyProtection="1">
      <alignment horizontal="center" vertical="center"/>
      <protection locked="0"/>
    </xf>
    <xf numFmtId="0" fontId="30" fillId="10" borderId="5" xfId="0" applyFont="1" applyFill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vertical="top"/>
    </xf>
    <xf numFmtId="0" fontId="34" fillId="0" borderId="0" xfId="1" applyFont="1" applyProtection="1"/>
    <xf numFmtId="0" fontId="35" fillId="0" borderId="0" xfId="2" applyFont="1" applyProtection="1"/>
    <xf numFmtId="0" fontId="30" fillId="0" borderId="0" xfId="0" applyFont="1" applyProtection="1"/>
    <xf numFmtId="0" fontId="30" fillId="0" borderId="25" xfId="0" applyFont="1" applyBorder="1" applyProtection="1"/>
    <xf numFmtId="0" fontId="36" fillId="0" borderId="0" xfId="0" applyFont="1" applyAlignment="1" applyProtection="1">
      <alignment horizontal="center"/>
    </xf>
    <xf numFmtId="0" fontId="30" fillId="0" borderId="0" xfId="0" applyFont="1" applyAlignment="1" applyProtection="1">
      <alignment horizontal="center"/>
    </xf>
    <xf numFmtId="0" fontId="30" fillId="0" borderId="0" xfId="0" applyFont="1" applyBorder="1" applyProtection="1"/>
    <xf numFmtId="0" fontId="35" fillId="0" borderId="0" xfId="2" applyFont="1" applyBorder="1" applyProtection="1"/>
    <xf numFmtId="0" fontId="37" fillId="0" borderId="0" xfId="0" applyFont="1"/>
    <xf numFmtId="0" fontId="38" fillId="0" borderId="34" xfId="0" applyFont="1" applyFill="1" applyBorder="1" applyAlignment="1" applyProtection="1">
      <alignment horizontal="center" vertical="center"/>
      <protection locked="0"/>
    </xf>
    <xf numFmtId="0" fontId="39" fillId="0" borderId="35" xfId="0" applyFont="1" applyFill="1" applyBorder="1" applyAlignment="1" applyProtection="1">
      <alignment vertical="center" wrapText="1"/>
      <protection locked="0"/>
    </xf>
    <xf numFmtId="0" fontId="40" fillId="11" borderId="34" xfId="0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3" fontId="0" fillId="0" borderId="0" xfId="0" applyNumberFormat="1"/>
    <xf numFmtId="0" fontId="17" fillId="0" borderId="0" xfId="0" applyFont="1" applyAlignment="1" applyProtection="1">
      <alignment horizontal="center" vertical="top"/>
    </xf>
    <xf numFmtId="0" fontId="0" fillId="0" borderId="26" xfId="0" applyBorder="1"/>
    <xf numFmtId="0" fontId="0" fillId="0" borderId="27" xfId="0" applyBorder="1"/>
    <xf numFmtId="0" fontId="0" fillId="0" borderId="0" xfId="0" applyAlignment="1">
      <alignment horizontal="center"/>
    </xf>
    <xf numFmtId="3" fontId="12" fillId="0" borderId="28" xfId="0" applyNumberFormat="1" applyFont="1" applyFill="1" applyBorder="1"/>
    <xf numFmtId="1" fontId="16" fillId="12" borderId="19" xfId="0" applyNumberFormat="1" applyFont="1" applyFill="1" applyBorder="1" applyAlignment="1" applyProtection="1">
      <alignment horizontal="center" vertical="center" wrapText="1"/>
    </xf>
    <xf numFmtId="0" fontId="0" fillId="0" borderId="15" xfId="0" applyBorder="1"/>
    <xf numFmtId="0" fontId="0" fillId="0" borderId="29" xfId="0" applyBorder="1"/>
    <xf numFmtId="49" fontId="26" fillId="0" borderId="4" xfId="0" applyNumberFormat="1" applyFont="1" applyBorder="1" applyAlignment="1" applyProtection="1">
      <alignment horizontal="right" vertical="top" wrapText="1"/>
    </xf>
    <xf numFmtId="49" fontId="26" fillId="0" borderId="5" xfId="0" applyNumberFormat="1" applyFont="1" applyBorder="1" applyAlignment="1" applyProtection="1">
      <alignment vertical="top"/>
    </xf>
    <xf numFmtId="1" fontId="26" fillId="0" borderId="4" xfId="0" applyNumberFormat="1" applyFont="1" applyBorder="1" applyAlignment="1" applyProtection="1">
      <alignment horizontal="right" vertical="top" wrapText="1"/>
    </xf>
    <xf numFmtId="49" fontId="26" fillId="0" borderId="20" xfId="0" applyNumberFormat="1" applyFont="1" applyBorder="1" applyAlignment="1" applyProtection="1">
      <alignment horizontal="right" vertical="top" wrapText="1"/>
    </xf>
    <xf numFmtId="49" fontId="26" fillId="0" borderId="22" xfId="0" applyNumberFormat="1" applyFont="1" applyBorder="1" applyAlignment="1" applyProtection="1">
      <alignment vertical="top"/>
    </xf>
    <xf numFmtId="1" fontId="26" fillId="0" borderId="4" xfId="0" applyNumberFormat="1" applyFont="1" applyFill="1" applyBorder="1" applyAlignment="1" applyProtection="1">
      <alignment horizontal="right" vertical="top" wrapText="1"/>
    </xf>
    <xf numFmtId="49" fontId="26" fillId="0" borderId="30" xfId="0" applyNumberFormat="1" applyFont="1" applyFill="1" applyBorder="1" applyAlignment="1" applyProtection="1">
      <alignment vertical="top"/>
    </xf>
    <xf numFmtId="0" fontId="27" fillId="0" borderId="0" xfId="0" applyFont="1"/>
    <xf numFmtId="0" fontId="27" fillId="0" borderId="0" xfId="0" applyFont="1" applyAlignment="1"/>
    <xf numFmtId="0" fontId="0" fillId="0" borderId="0" xfId="0" applyAlignment="1">
      <alignment horizontal="left"/>
    </xf>
    <xf numFmtId="0" fontId="30" fillId="13" borderId="0" xfId="0" applyFont="1" applyFill="1" applyAlignment="1">
      <alignment vertical="top"/>
    </xf>
    <xf numFmtId="0" fontId="30" fillId="0" borderId="0" xfId="0" applyFont="1" applyAlignment="1">
      <alignment vertical="top"/>
    </xf>
    <xf numFmtId="0" fontId="28" fillId="0" borderId="6" xfId="0" applyFont="1" applyBorder="1" applyAlignment="1">
      <alignment horizontal="center" vertical="top"/>
    </xf>
    <xf numFmtId="0" fontId="28" fillId="0" borderId="6" xfId="0" applyFont="1" applyBorder="1" applyAlignment="1">
      <alignment vertical="top" wrapText="1"/>
    </xf>
    <xf numFmtId="0" fontId="39" fillId="0" borderId="38" xfId="0" applyFont="1" applyFill="1" applyBorder="1" applyAlignment="1" applyProtection="1">
      <alignment horizontal="right" vertical="center" wrapText="1"/>
      <protection locked="0"/>
    </xf>
    <xf numFmtId="0" fontId="42" fillId="0" borderId="6" xfId="0" applyFont="1" applyBorder="1" applyAlignment="1">
      <alignment horizontal="left"/>
    </xf>
    <xf numFmtId="16" fontId="0" fillId="0" borderId="0" xfId="0" quotePrefix="1" applyNumberFormat="1"/>
    <xf numFmtId="0" fontId="0" fillId="14" borderId="39" xfId="0" applyFill="1" applyBorder="1"/>
    <xf numFmtId="0" fontId="0" fillId="0" borderId="0" xfId="0" quotePrefix="1"/>
    <xf numFmtId="49" fontId="0" fillId="14" borderId="40" xfId="0" applyNumberFormat="1" applyFont="1" applyFill="1" applyBorder="1"/>
    <xf numFmtId="1" fontId="16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15" borderId="22" xfId="0" applyNumberFormat="1" applyFont="1" applyFill="1" applyBorder="1" applyAlignment="1" applyProtection="1">
      <alignment horizontal="center" vertical="center" wrapText="1"/>
    </xf>
    <xf numFmtId="49" fontId="3" fillId="15" borderId="22" xfId="0" applyNumberFormat="1" applyFont="1" applyFill="1" applyBorder="1" applyAlignment="1" applyProtection="1">
      <alignment horizontal="center" vertical="top" wrapText="1"/>
    </xf>
    <xf numFmtId="49" fontId="30" fillId="10" borderId="5" xfId="0" applyNumberFormat="1" applyFont="1" applyFill="1" applyBorder="1" applyAlignment="1" applyProtection="1">
      <alignment horizontal="center" vertical="center"/>
      <protection locked="0"/>
    </xf>
    <xf numFmtId="49" fontId="30" fillId="0" borderId="5" xfId="0" applyNumberFormat="1" applyFont="1" applyFill="1" applyBorder="1" applyAlignment="1" applyProtection="1">
      <alignment horizontal="center" vertical="center"/>
      <protection locked="0"/>
    </xf>
    <xf numFmtId="49" fontId="33" fillId="0" borderId="5" xfId="0" applyNumberFormat="1" applyFont="1" applyFill="1" applyBorder="1" applyAlignment="1" applyProtection="1">
      <alignment horizontal="center" vertical="center"/>
      <protection locked="0"/>
    </xf>
    <xf numFmtId="49" fontId="33" fillId="10" borderId="5" xfId="0" applyNumberFormat="1" applyFont="1" applyFill="1" applyBorder="1" applyAlignment="1" applyProtection="1">
      <alignment horizontal="center" vertical="center"/>
      <protection locked="0"/>
    </xf>
    <xf numFmtId="0" fontId="33" fillId="10" borderId="5" xfId="0" applyNumberFormat="1" applyFont="1" applyFill="1" applyBorder="1" applyAlignment="1" applyProtection="1">
      <alignment horizontal="center" vertical="center"/>
    </xf>
    <xf numFmtId="0" fontId="33" fillId="0" borderId="5" xfId="0" applyNumberFormat="1" applyFont="1" applyFill="1" applyBorder="1" applyAlignment="1" applyProtection="1">
      <alignment horizontal="center" vertical="center"/>
    </xf>
    <xf numFmtId="3" fontId="43" fillId="16" borderId="5" xfId="0" applyNumberFormat="1" applyFont="1" applyFill="1" applyBorder="1" applyAlignment="1" applyProtection="1">
      <alignment horizontal="right" vertical="center"/>
    </xf>
    <xf numFmtId="0" fontId="3" fillId="0" borderId="0" xfId="0" applyFont="1" applyProtection="1"/>
    <xf numFmtId="3" fontId="30" fillId="10" borderId="5" xfId="0" applyNumberFormat="1" applyFont="1" applyFill="1" applyBorder="1" applyAlignment="1" applyProtection="1">
      <alignment horizontal="center" vertical="center"/>
      <protection locked="0"/>
    </xf>
    <xf numFmtId="3" fontId="30" fillId="0" borderId="5" xfId="0" applyNumberFormat="1" applyFont="1" applyFill="1" applyBorder="1" applyAlignment="1" applyProtection="1">
      <alignment horizontal="center" vertical="center"/>
      <protection locked="0"/>
    </xf>
    <xf numFmtId="3" fontId="33" fillId="0" borderId="5" xfId="0" applyNumberFormat="1" applyFont="1" applyFill="1" applyBorder="1" applyAlignment="1" applyProtection="1">
      <alignment horizontal="center" vertical="center"/>
      <protection locked="0"/>
    </xf>
    <xf numFmtId="3" fontId="33" fillId="10" borderId="5" xfId="0" applyNumberFormat="1" applyFont="1" applyFill="1" applyBorder="1" applyAlignment="1" applyProtection="1">
      <alignment horizontal="center" vertical="center"/>
      <protection locked="0"/>
    </xf>
    <xf numFmtId="0" fontId="16" fillId="8" borderId="27" xfId="0" applyNumberFormat="1" applyFont="1" applyFill="1" applyBorder="1" applyAlignment="1" applyProtection="1">
      <alignment horizontal="left" vertical="center" wrapText="1" shrinkToFit="1"/>
    </xf>
    <xf numFmtId="0" fontId="30" fillId="0" borderId="5" xfId="0" applyFont="1" applyFill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0" fillId="0" borderId="0" xfId="0" applyNumberFormat="1"/>
    <xf numFmtId="0" fontId="16" fillId="8" borderId="26" xfId="0" applyNumberFormat="1" applyFont="1" applyFill="1" applyBorder="1" applyAlignment="1" applyProtection="1">
      <alignment horizontal="left" vertical="center" wrapText="1" shrinkToFit="1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Alignment="1">
      <alignment wrapText="1"/>
    </xf>
    <xf numFmtId="0" fontId="18" fillId="0" borderId="0" xfId="0" applyFont="1" applyFill="1" applyBorder="1" applyAlignment="1" applyProtection="1">
      <alignment horizontal="right" vertical="center"/>
    </xf>
    <xf numFmtId="0" fontId="41" fillId="0" borderId="0" xfId="0" applyFont="1" applyFill="1" applyBorder="1" applyAlignment="1" applyProtection="1">
      <alignment horizontal="center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0" fontId="16" fillId="8" borderId="26" xfId="0" applyNumberFormat="1" applyFont="1" applyFill="1" applyBorder="1" applyAlignment="1" applyProtection="1">
      <alignment horizontal="left" vertical="center" wrapText="1" shrinkToFit="1"/>
    </xf>
    <xf numFmtId="0" fontId="19" fillId="0" borderId="0" xfId="0" applyFont="1" applyBorder="1" applyAlignment="1" applyProtection="1">
      <alignment horizontal="left" vertical="center"/>
    </xf>
    <xf numFmtId="3" fontId="33" fillId="0" borderId="5" xfId="0" applyNumberFormat="1" applyFont="1" applyFill="1" applyBorder="1" applyAlignment="1" applyProtection="1">
      <alignment horizontal="right" vertical="center"/>
      <protection locked="0"/>
    </xf>
    <xf numFmtId="3" fontId="33" fillId="10" borderId="5" xfId="0" applyNumberFormat="1" applyFont="1" applyFill="1" applyBorder="1" applyAlignment="1" applyProtection="1">
      <alignment horizontal="right" vertical="center"/>
      <protection locked="0"/>
    </xf>
    <xf numFmtId="49" fontId="30" fillId="10" borderId="5" xfId="0" applyNumberFormat="1" applyFont="1" applyFill="1" applyBorder="1" applyAlignment="1" applyProtection="1">
      <alignment horizontal="right" vertical="center"/>
      <protection locked="0"/>
    </xf>
    <xf numFmtId="0" fontId="33" fillId="10" borderId="5" xfId="0" applyNumberFormat="1" applyFont="1" applyFill="1" applyBorder="1" applyAlignment="1" applyProtection="1">
      <alignment horizontal="right" vertical="center"/>
    </xf>
    <xf numFmtId="0" fontId="33" fillId="10" borderId="5" xfId="0" applyNumberFormat="1" applyFont="1" applyFill="1" applyBorder="1" applyAlignment="1" applyProtection="1">
      <alignment horizontal="right" vertical="center"/>
      <protection locked="0"/>
    </xf>
    <xf numFmtId="49" fontId="30" fillId="0" borderId="5" xfId="0" applyNumberFormat="1" applyFont="1" applyFill="1" applyBorder="1" applyAlignment="1" applyProtection="1">
      <alignment horizontal="right" vertical="center"/>
      <protection locked="0"/>
    </xf>
    <xf numFmtId="0" fontId="33" fillId="0" borderId="5" xfId="0" applyNumberFormat="1" applyFont="1" applyFill="1" applyBorder="1" applyAlignment="1" applyProtection="1">
      <alignment horizontal="right" vertical="center"/>
    </xf>
    <xf numFmtId="0" fontId="33" fillId="0" borderId="5" xfId="0" applyNumberFormat="1" applyFont="1" applyFill="1" applyBorder="1" applyAlignment="1" applyProtection="1">
      <alignment horizontal="right" vertical="center"/>
      <protection locked="0"/>
    </xf>
    <xf numFmtId="49" fontId="33" fillId="0" borderId="5" xfId="0" applyNumberFormat="1" applyFont="1" applyFill="1" applyBorder="1" applyAlignment="1" applyProtection="1">
      <alignment horizontal="right" vertical="center"/>
      <protection locked="0"/>
    </xf>
    <xf numFmtId="49" fontId="33" fillId="10" borderId="5" xfId="0" applyNumberFormat="1" applyFont="1" applyFill="1" applyBorder="1" applyAlignment="1" applyProtection="1">
      <alignment horizontal="right" vertical="center"/>
      <protection locked="0"/>
    </xf>
    <xf numFmtId="0" fontId="30" fillId="0" borderId="5" xfId="0" applyFont="1" applyFill="1" applyBorder="1" applyAlignment="1" applyProtection="1">
      <alignment horizontal="right" vertical="center"/>
      <protection locked="0"/>
    </xf>
    <xf numFmtId="164" fontId="45" fillId="0" borderId="5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/>
    <xf numFmtId="0" fontId="47" fillId="0" borderId="0" xfId="0" applyFont="1" applyBorder="1" applyAlignment="1">
      <alignment horizontal="right" vertical="top"/>
    </xf>
    <xf numFmtId="0" fontId="11" fillId="0" borderId="0" xfId="0" applyFont="1" applyAlignment="1">
      <alignment horizontal="left"/>
    </xf>
    <xf numFmtId="0" fontId="47" fillId="0" borderId="0" xfId="0" applyFont="1" applyAlignment="1">
      <alignment vertical="top"/>
    </xf>
    <xf numFmtId="0" fontId="47" fillId="0" borderId="46" xfId="0" applyFont="1" applyBorder="1" applyAlignment="1">
      <alignment horizontal="right" vertical="top"/>
    </xf>
    <xf numFmtId="0" fontId="11" fillId="0" borderId="46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vertical="top"/>
    </xf>
    <xf numFmtId="0" fontId="17" fillId="0" borderId="22" xfId="0" applyFont="1" applyBorder="1" applyProtection="1"/>
    <xf numFmtId="3" fontId="45" fillId="0" borderId="5" xfId="0" applyNumberFormat="1" applyFont="1" applyFill="1" applyBorder="1" applyAlignment="1" applyProtection="1">
      <alignment horizontal="right" vertical="center"/>
      <protection locked="0"/>
    </xf>
    <xf numFmtId="165" fontId="45" fillId="0" borderId="5" xfId="0" applyNumberFormat="1" applyFont="1" applyFill="1" applyBorder="1" applyAlignment="1" applyProtection="1">
      <alignment horizontal="right" vertical="center"/>
      <protection locked="0"/>
    </xf>
    <xf numFmtId="49" fontId="3" fillId="8" borderId="5" xfId="0" applyNumberFormat="1" applyFont="1" applyFill="1" applyBorder="1" applyAlignment="1" applyProtection="1">
      <alignment horizontal="center" vertical="center" wrapText="1"/>
    </xf>
    <xf numFmtId="0" fontId="17" fillId="8" borderId="5" xfId="0" applyFont="1" applyFill="1" applyBorder="1" applyAlignment="1" applyProtection="1">
      <alignment horizontal="center" vertical="center"/>
    </xf>
    <xf numFmtId="49" fontId="3" fillId="9" borderId="5" xfId="0" applyNumberFormat="1" applyFont="1" applyFill="1" applyBorder="1" applyAlignment="1" applyProtection="1">
      <alignment horizontal="center" vertical="top" wrapText="1"/>
    </xf>
    <xf numFmtId="0" fontId="17" fillId="0" borderId="5" xfId="0" applyFont="1" applyBorder="1" applyProtection="1"/>
    <xf numFmtId="49" fontId="49" fillId="8" borderId="5" xfId="0" applyNumberFormat="1" applyFont="1" applyFill="1" applyBorder="1" applyAlignment="1" applyProtection="1">
      <alignment horizontal="center" vertical="center" wrapText="1"/>
    </xf>
    <xf numFmtId="49" fontId="5" fillId="8" borderId="5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30" fillId="0" borderId="31" xfId="0" applyFont="1" applyBorder="1" applyAlignment="1" applyProtection="1">
      <alignment horizontal="center"/>
    </xf>
    <xf numFmtId="0" fontId="5" fillId="0" borderId="32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42" xfId="0" applyFont="1" applyBorder="1" applyAlignment="1" applyProtection="1">
      <alignment horizontal="left" vertical="center"/>
    </xf>
    <xf numFmtId="0" fontId="5" fillId="0" borderId="43" xfId="0" applyFont="1" applyBorder="1" applyAlignment="1" applyProtection="1">
      <alignment horizontal="left" vertical="center"/>
    </xf>
    <xf numFmtId="0" fontId="5" fillId="0" borderId="37" xfId="0" applyFont="1" applyBorder="1" applyAlignment="1" applyProtection="1">
      <alignment horizontal="left" vertical="center"/>
    </xf>
    <xf numFmtId="0" fontId="18" fillId="8" borderId="44" xfId="0" applyFont="1" applyFill="1" applyBorder="1" applyAlignment="1" applyProtection="1">
      <alignment horizontal="right" vertical="center"/>
    </xf>
    <xf numFmtId="0" fontId="18" fillId="8" borderId="1" xfId="0" applyFont="1" applyFill="1" applyBorder="1" applyAlignment="1" applyProtection="1">
      <alignment horizontal="right" vertical="center"/>
    </xf>
    <xf numFmtId="0" fontId="18" fillId="8" borderId="45" xfId="0" applyFont="1" applyFill="1" applyBorder="1" applyAlignment="1" applyProtection="1">
      <alignment horizontal="right" vertical="center"/>
    </xf>
    <xf numFmtId="0" fontId="46" fillId="8" borderId="36" xfId="0" applyFont="1" applyFill="1" applyBorder="1" applyAlignment="1" applyProtection="1">
      <alignment horizontal="center" vertical="center"/>
    </xf>
    <xf numFmtId="0" fontId="46" fillId="8" borderId="41" xfId="0" applyFont="1" applyFill="1" applyBorder="1" applyAlignment="1" applyProtection="1">
      <alignment horizontal="center" vertical="center"/>
    </xf>
    <xf numFmtId="0" fontId="46" fillId="8" borderId="30" xfId="0" applyFont="1" applyFill="1" applyBorder="1" applyAlignment="1" applyProtection="1">
      <alignment horizontal="center" vertical="center"/>
    </xf>
    <xf numFmtId="0" fontId="16" fillId="8" borderId="36" xfId="0" applyFont="1" applyFill="1" applyBorder="1" applyAlignment="1" applyProtection="1">
      <alignment horizontal="left" vertical="center" wrapText="1" shrinkToFit="1"/>
    </xf>
    <xf numFmtId="0" fontId="16" fillId="8" borderId="41" xfId="0" applyFont="1" applyFill="1" applyBorder="1" applyAlignment="1" applyProtection="1">
      <alignment horizontal="left" vertical="center" wrapText="1" shrinkToFit="1"/>
    </xf>
    <xf numFmtId="0" fontId="16" fillId="8" borderId="30" xfId="0" applyFont="1" applyFill="1" applyBorder="1" applyAlignment="1" applyProtection="1">
      <alignment horizontal="left" vertical="center" wrapText="1" shrinkToFit="1"/>
    </xf>
    <xf numFmtId="0" fontId="18" fillId="8" borderId="28" xfId="0" applyFont="1" applyFill="1" applyBorder="1" applyAlignment="1" applyProtection="1">
      <alignment horizontal="right" vertical="center"/>
    </xf>
    <xf numFmtId="0" fontId="18" fillId="8" borderId="26" xfId="0" applyFont="1" applyFill="1" applyBorder="1" applyAlignment="1" applyProtection="1">
      <alignment horizontal="right" vertical="center"/>
    </xf>
    <xf numFmtId="0" fontId="18" fillId="8" borderId="27" xfId="0" applyFont="1" applyFill="1" applyBorder="1" applyAlignment="1" applyProtection="1">
      <alignment horizontal="right" vertical="center"/>
    </xf>
    <xf numFmtId="0" fontId="41" fillId="8" borderId="28" xfId="0" applyFont="1" applyFill="1" applyBorder="1" applyAlignment="1" applyProtection="1">
      <alignment horizontal="center" vertical="center" wrapText="1"/>
    </xf>
    <xf numFmtId="0" fontId="41" fillId="8" borderId="26" xfId="0" applyFont="1" applyFill="1" applyBorder="1" applyAlignment="1" applyProtection="1">
      <alignment horizontal="center" vertical="center" wrapText="1"/>
    </xf>
    <xf numFmtId="0" fontId="41" fillId="8" borderId="27" xfId="0" applyFont="1" applyFill="1" applyBorder="1" applyAlignment="1" applyProtection="1">
      <alignment horizontal="center" vertical="center" wrapText="1"/>
    </xf>
    <xf numFmtId="0" fontId="16" fillId="8" borderId="28" xfId="0" applyNumberFormat="1" applyFont="1" applyFill="1" applyBorder="1" applyAlignment="1" applyProtection="1">
      <alignment horizontal="left" vertical="center" wrapText="1" shrinkToFit="1"/>
    </xf>
    <xf numFmtId="0" fontId="16" fillId="8" borderId="26" xfId="0" applyNumberFormat="1" applyFont="1" applyFill="1" applyBorder="1" applyAlignment="1" applyProtection="1">
      <alignment horizontal="left" vertical="center" wrapText="1" shrinkToFit="1"/>
    </xf>
    <xf numFmtId="0" fontId="19" fillId="0" borderId="33" xfId="0" applyFont="1" applyBorder="1" applyAlignment="1" applyProtection="1">
      <alignment horizontal="left" vertical="center"/>
    </xf>
    <xf numFmtId="0" fontId="19" fillId="0" borderId="31" xfId="0" applyFont="1" applyBorder="1" applyAlignment="1" applyProtection="1">
      <alignment horizontal="left" vertical="center"/>
    </xf>
    <xf numFmtId="0" fontId="19" fillId="0" borderId="32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41" fillId="8" borderId="28" xfId="0" applyFont="1" applyFill="1" applyBorder="1" applyAlignment="1" applyProtection="1">
      <alignment horizontal="center" vertical="center"/>
    </xf>
    <xf numFmtId="0" fontId="41" fillId="8" borderId="26" xfId="0" applyFont="1" applyFill="1" applyBorder="1" applyAlignment="1" applyProtection="1">
      <alignment horizontal="center" vertical="center"/>
    </xf>
    <xf numFmtId="0" fontId="41" fillId="8" borderId="27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Normal_Sheet1" xfId="2"/>
  </cellStyles>
  <dxfs count="89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[$-81A]dd/\ mmmm\ yyyy;@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[$-81A]dd/\ mmmm\ yyyy;@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top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0</xdr:colOff>
      <xdr:row>2</xdr:row>
      <xdr:rowOff>95250</xdr:rowOff>
    </xdr:from>
    <xdr:ext cx="45719" cy="264560"/>
    <xdr:sp macro="[0]!pokupi_projekte" textlink="">
      <xdr:nvSpPr>
        <xdr:cNvPr id="2" name="TextBox 1"/>
        <xdr:cNvSpPr txBox="1"/>
      </xdr:nvSpPr>
      <xdr:spPr>
        <a:xfrm flipH="1">
          <a:off x="27146250" y="550333"/>
          <a:ext cx="45719" cy="26456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22225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anislavsti/Local%20Settings/Temporary%20Internet%20Files/Content.Outlook/A50YUHGK/Prilog%202%20-%20Pregled%20kapitalnih%20projekata%20JLS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ifarnik"/>
      <sheetName val="spisak projekata"/>
      <sheetName val="по изворима и контима"/>
      <sheetName val="K3"/>
      <sheetName val="ipa-šifrarnik"/>
      <sheetName val="Funkcije"/>
      <sheetName val="korisnici"/>
      <sheetName val="k4"/>
      <sheetName val="izvori"/>
      <sheetName val="projek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id="2" name="Table2" displayName="Table2" ref="A12:U31" headerRowCount="0" totalsRowShown="0" headerRowDxfId="82" dataDxfId="81" tableBorderDxfId="80">
  <tableColumns count="21">
    <tableColumn id="1" name="Column1" headerRowDxfId="79" dataDxfId="78" headerRowCellStyle="Normal 2">
      <calculatedColumnFormula>A11+1</calculatedColumnFormula>
    </tableColumn>
    <tableColumn id="2" name="Column2" headerRowDxfId="77" dataDxfId="76" headerRowCellStyle="Normal 2">
      <calculatedColumnFormula>VLOOKUP(D12,spisak!$C$11:$D$30,2,FALSE)</calculatedColumnFormula>
    </tableColumn>
    <tableColumn id="18" name="Column3" headerRowDxfId="75" dataDxfId="74" headerRowCellStyle="Normal 2" dataCellStyle="Normal 2"/>
    <tableColumn id="7" name="Column7" headerRowDxfId="73" dataDxfId="72"/>
    <tableColumn id="3" name="Column4" headerRowDxfId="71" dataDxfId="70"/>
    <tableColumn id="4" name="Column5" headerRowDxfId="69" dataDxfId="68"/>
    <tableColumn id="8" name="Column8" headerRowDxfId="67" dataDxfId="66">
      <calculatedColumnFormula>IF(ISBLANK(H12)=TRUE,"",+VALUE(LEFT(H12,3)))</calculatedColumnFormula>
    </tableColumn>
    <tableColumn id="9" name="Column9" headerRowDxfId="65" dataDxfId="64"/>
    <tableColumn id="11" name="Column11" headerRowDxfId="63" dataDxfId="62"/>
    <tableColumn id="5" name="Column6" headerRowDxfId="61" dataDxfId="60"/>
    <tableColumn id="6" name="Column10" headerRowDxfId="59" dataDxfId="58"/>
    <tableColumn id="13" name="Column13" headerRowDxfId="57" dataDxfId="56"/>
    <tableColumn id="14" name="Column14" headerRowDxfId="55" dataDxfId="54"/>
    <tableColumn id="15" name="Column15" headerRowDxfId="53" dataDxfId="52"/>
    <tableColumn id="16" name="Column16" headerRowDxfId="51" dataDxfId="50"/>
    <tableColumn id="17" name="Column17" headerRowDxfId="49" dataDxfId="48"/>
    <tableColumn id="10" name="Column12" headerRowDxfId="47" dataDxfId="46"/>
    <tableColumn id="12" name="Column18" headerRowDxfId="45" dataDxfId="44"/>
    <tableColumn id="20" name="Column20" headerRowDxfId="43" dataDxfId="42"/>
    <tableColumn id="21" name="Column21" headerRowDxfId="41" dataDxfId="40"/>
    <tableColumn id="22" name="Column22" headerRowDxfId="39" dataDxfId="38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A12:P31" headerRowCount="0" totalsRowShown="0" headerRowDxfId="34" dataDxfId="33" tableBorderDxfId="32">
  <tableColumns count="16">
    <tableColumn id="1" name="Column1" headerRowDxfId="31" dataDxfId="30" headerRowCellStyle="Normal 2">
      <calculatedColumnFormula>A11+1</calculatedColumnFormula>
    </tableColumn>
    <tableColumn id="2" name="Column2" headerRowDxfId="29" dataDxfId="28" headerRowCellStyle="Normal 2">
      <calculatedColumnFormula>VLOOKUP(D12,spisak!$C$11:$D$30,2,FALSE)</calculatedColumnFormula>
    </tableColumn>
    <tableColumn id="18" name="Column3" headerRowDxfId="27" dataDxfId="26" headerRowCellStyle="Normal 2" dataCellStyle="Normal 2">
      <calculatedColumnFormula>CONCATENATE(B12,RIGHT(CONCATENATE("0",A12),2))</calculatedColumnFormula>
    </tableColumn>
    <tableColumn id="7" name="Column7" headerRowDxfId="25" dataDxfId="24"/>
    <tableColumn id="3" name="Column4" headerRowDxfId="23" dataDxfId="22"/>
    <tableColumn id="4" name="Column5" headerRowDxfId="21" dataDxfId="20"/>
    <tableColumn id="8" name="Column8" headerRowDxfId="19" dataDxfId="18">
      <calculatedColumnFormula>IF(ISBLANK(H12)=TRUE,"",+VALUE(LEFT(H12,3)))</calculatedColumnFormula>
    </tableColumn>
    <tableColumn id="9" name="Column9" headerRowDxfId="17" dataDxfId="16"/>
    <tableColumn id="11" name="Column11" headerRowDxfId="15" dataDxfId="14"/>
    <tableColumn id="5" name="Column6" headerRowDxfId="13" dataDxfId="12"/>
    <tableColumn id="6" name="Column10" headerRowDxfId="11" dataDxfId="10"/>
    <tableColumn id="13" name="Column13" headerRowDxfId="9" dataDxfId="8"/>
    <tableColumn id="14" name="Column14" headerRowDxfId="7" dataDxfId="6"/>
    <tableColumn id="15" name="Column15" headerRowDxfId="5" dataDxfId="4"/>
    <tableColumn id="16" name="Column16" headerRowDxfId="3" dataDxfId="2"/>
    <tableColumn id="17" name="Column17" headerRowDxfId="1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C36"/>
  <sheetViews>
    <sheetView tabSelected="1" view="pageBreakPreview" zoomScale="70" zoomScaleNormal="90" zoomScaleSheetLayoutView="70" workbookViewId="0">
      <pane xSplit="15" ySplit="10" topLeftCell="P11" activePane="bottomRight" state="frozen"/>
      <selection pane="topRight" activeCell="Y1" sqref="Y1"/>
      <selection pane="bottomLeft" activeCell="A13" sqref="A13"/>
      <selection pane="bottomRight" activeCell="C11" sqref="C11"/>
    </sheetView>
  </sheetViews>
  <sheetFormatPr defaultRowHeight="14.25"/>
  <cols>
    <col min="1" max="1" width="11.85546875" style="65" customWidth="1"/>
    <col min="2" max="2" width="28.85546875" style="65" hidden="1" customWidth="1"/>
    <col min="3" max="3" width="48.140625" style="65" customWidth="1"/>
    <col min="4" max="4" width="48.140625" style="65" hidden="1" customWidth="1"/>
    <col min="5" max="5" width="16.28515625" style="65" customWidth="1"/>
    <col min="6" max="6" width="16.140625" style="65" customWidth="1"/>
    <col min="7" max="10" width="17.5703125" style="65" customWidth="1"/>
    <col min="11" max="14" width="19" style="65" customWidth="1"/>
    <col min="15" max="15" width="25.28515625" style="65" customWidth="1"/>
    <col min="16" max="16" width="13" style="65" hidden="1" customWidth="1"/>
    <col min="17" max="34" width="9.140625" style="65"/>
    <col min="35" max="35" width="0" style="65" hidden="1" customWidth="1"/>
    <col min="36" max="16384" width="9.140625" style="65"/>
  </cols>
  <sheetData>
    <row r="1" spans="1:29" ht="18.75" customHeight="1">
      <c r="A1" s="216" t="s">
        <v>642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8"/>
    </row>
    <row r="2" spans="1:29" ht="27" customHeight="1">
      <c r="A2" s="219" t="s">
        <v>976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1"/>
    </row>
    <row r="3" spans="1:29">
      <c r="A3" s="213" t="s">
        <v>818</v>
      </c>
      <c r="B3" s="214"/>
      <c r="C3" s="215"/>
      <c r="I3" s="66"/>
      <c r="J3" s="66"/>
      <c r="K3" s="66"/>
      <c r="L3" s="67"/>
      <c r="M3" s="67"/>
      <c r="N3" s="67"/>
    </row>
    <row r="4" spans="1:29" ht="19.5" customHeight="1">
      <c r="A4" s="151"/>
      <c r="C4" s="222" t="str">
        <f>IF($A$4&gt;0,VLOOKUP(A4,sifarnik!A2:C252,2,FALSE),"")</f>
        <v/>
      </c>
      <c r="D4" s="223"/>
      <c r="E4" s="223"/>
      <c r="F4" s="223"/>
      <c r="G4" s="223"/>
      <c r="H4" s="223"/>
      <c r="I4" s="223"/>
      <c r="J4" s="223"/>
      <c r="K4" s="224"/>
      <c r="O4" s="83">
        <v>1</v>
      </c>
    </row>
    <row r="5" spans="1:29" ht="19.5" customHeight="1" thickBot="1">
      <c r="A5" s="211"/>
      <c r="B5" s="212"/>
      <c r="C5" s="212"/>
      <c r="I5" s="66"/>
      <c r="J5" s="66"/>
      <c r="K5" s="66"/>
    </row>
    <row r="6" spans="1:29" ht="20.25" customHeight="1" thickBot="1">
      <c r="C6" s="117"/>
      <c r="D6" s="84"/>
      <c r="G6" s="85">
        <f>+SUM(G11:G98)</f>
        <v>0</v>
      </c>
      <c r="H6" s="85"/>
      <c r="I6" s="85">
        <f>+SUM(I11:I98)</f>
        <v>0</v>
      </c>
      <c r="J6" s="85">
        <f t="shared" ref="J6:O6" si="0">+SUM(J11:J98)</f>
        <v>0</v>
      </c>
      <c r="K6" s="85">
        <f t="shared" si="0"/>
        <v>0</v>
      </c>
      <c r="L6" s="85">
        <f t="shared" si="0"/>
        <v>0</v>
      </c>
      <c r="M6" s="85">
        <f t="shared" si="0"/>
        <v>0</v>
      </c>
      <c r="N6" s="85">
        <f t="shared" si="0"/>
        <v>0</v>
      </c>
      <c r="O6" s="85">
        <f t="shared" si="0"/>
        <v>0</v>
      </c>
    </row>
    <row r="7" spans="1:29" ht="15" customHeight="1">
      <c r="C7"/>
      <c r="E7" s="86"/>
      <c r="F7" s="86"/>
      <c r="G7" s="86"/>
      <c r="H7" s="86"/>
      <c r="I7" s="86"/>
      <c r="J7" s="86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</row>
    <row r="8" spans="1:29" ht="15">
      <c r="K8" s="73"/>
      <c r="M8" s="75"/>
      <c r="N8" s="161" t="s">
        <v>635</v>
      </c>
    </row>
    <row r="9" spans="1:29" ht="63" customHeight="1">
      <c r="A9" s="87" t="s">
        <v>676</v>
      </c>
      <c r="B9" s="76"/>
      <c r="C9" s="61" t="s">
        <v>122</v>
      </c>
      <c r="D9" s="61"/>
      <c r="E9" s="59" t="s">
        <v>124</v>
      </c>
      <c r="F9" s="59" t="s">
        <v>125</v>
      </c>
      <c r="G9" s="59" t="s">
        <v>123</v>
      </c>
      <c r="H9" s="59" t="s">
        <v>817</v>
      </c>
      <c r="I9" s="59" t="s">
        <v>972</v>
      </c>
      <c r="J9" s="59" t="s">
        <v>977</v>
      </c>
      <c r="K9" s="59" t="s">
        <v>978</v>
      </c>
      <c r="L9" s="59" t="s">
        <v>778</v>
      </c>
      <c r="M9" s="59" t="s">
        <v>798</v>
      </c>
      <c r="N9" s="59" t="s">
        <v>979</v>
      </c>
      <c r="O9" s="59" t="s">
        <v>975</v>
      </c>
      <c r="P9" s="123" t="s">
        <v>726</v>
      </c>
    </row>
    <row r="10" spans="1:29" ht="15">
      <c r="A10" s="62" t="s">
        <v>274</v>
      </c>
      <c r="B10" s="78"/>
      <c r="C10" s="62" t="s">
        <v>275</v>
      </c>
      <c r="D10" s="63"/>
      <c r="E10" s="64" t="s">
        <v>277</v>
      </c>
      <c r="F10" s="64" t="s">
        <v>452</v>
      </c>
      <c r="G10" s="64" t="s">
        <v>453</v>
      </c>
      <c r="H10" s="64" t="s">
        <v>454</v>
      </c>
      <c r="I10" s="64" t="s">
        <v>116</v>
      </c>
      <c r="J10" s="64" t="s">
        <v>605</v>
      </c>
      <c r="K10" s="64" t="s">
        <v>633</v>
      </c>
      <c r="L10" s="64" t="s">
        <v>634</v>
      </c>
      <c r="M10" s="64" t="s">
        <v>636</v>
      </c>
      <c r="N10" s="64" t="s">
        <v>789</v>
      </c>
      <c r="O10" s="64" t="s">
        <v>790</v>
      </c>
    </row>
    <row r="11" spans="1:29" ht="36" customHeight="1">
      <c r="A11" s="94">
        <v>1</v>
      </c>
      <c r="B11" s="95" t="e">
        <f>CONCATENATE($A$4,RIGHT(CONCATENATE("0",#REF!),3),A11)</f>
        <v>#REF!</v>
      </c>
      <c r="C11" s="209"/>
      <c r="D11" s="167"/>
      <c r="E11" s="188"/>
      <c r="F11" s="188"/>
      <c r="G11" s="97"/>
      <c r="H11" s="183"/>
      <c r="I11" s="160">
        <f>+SUMIF('по изворима и контима'!$D$12:$D$499,spisak!$C11,'по изворима и контима'!$J$12:$J$499)</f>
        <v>0</v>
      </c>
      <c r="J11" s="160">
        <f>+SUMIF('по изворима и контима'!$D$12:$D$499,spisak!$C11,'по изворима и контима'!$K$12:$K$499)</f>
        <v>0</v>
      </c>
      <c r="K11" s="160">
        <f>+SUMIF('по изворима и контима'!$D$12:$D$499,spisak!$C11,'по изворима и контима'!$L$12:$L$499)</f>
        <v>0</v>
      </c>
      <c r="L11" s="160">
        <f>+SUMIF('по изворима и контима'!$D$12:$D$499,spisak!$C11,'по изворима и контима'!$M$12:$M$499)</f>
        <v>0</v>
      </c>
      <c r="M11" s="160">
        <f>+SUMIF('по изворима и контима'!$D$12:$D$499,spisak!$C11,'по изворима и контима'!$N$12:$N$499)</f>
        <v>0</v>
      </c>
      <c r="N11" s="160">
        <f>+SUMIF('по изворима и контима'!$D$12:$D$499,spisak!$C11,'по изворима и контима'!$O$12:$O$499)</f>
        <v>0</v>
      </c>
      <c r="O11" s="160">
        <f>+SUMIF('по изворима и контима'!$D$12:$D$499,spisak!$C11,'по изворима и контима'!$P$12:$P$499)</f>
        <v>0</v>
      </c>
      <c r="P11" s="65">
        <f>+A11</f>
        <v>1</v>
      </c>
    </row>
    <row r="12" spans="1:29" ht="36" customHeight="1">
      <c r="A12" s="94">
        <f>A11+1</f>
        <v>2</v>
      </c>
      <c r="B12" s="95" t="e">
        <f>CONCATENATE($A$4,RIGHT(CONCATENATE("0",#REF!),3),A12)</f>
        <v>#REF!</v>
      </c>
      <c r="C12" s="168"/>
      <c r="D12" s="167"/>
      <c r="E12" s="188"/>
      <c r="F12" s="188"/>
      <c r="G12" s="97"/>
      <c r="H12" s="183"/>
      <c r="I12" s="160">
        <f>+SUMIF('по изворима и контима'!$D$12:$D$499,spisak!$C12,'по изворима и контима'!$J$12:$J$499)</f>
        <v>0</v>
      </c>
      <c r="J12" s="160">
        <f>+SUMIF('по изворима и контима'!$D$12:$D$499,spisak!$C12,'по изворима и контима'!$K$12:$K$499)</f>
        <v>0</v>
      </c>
      <c r="K12" s="160">
        <f>+SUMIF('по изворима и контима'!$D$12:$D$499,spisak!$C12,'по изворима и контима'!$L$12:$L$499)</f>
        <v>0</v>
      </c>
      <c r="L12" s="160">
        <f>+SUMIF('по изворима и контима'!$D$12:$D$499,spisak!$C12,'по изворима и контима'!$M$12:$M$499)</f>
        <v>0</v>
      </c>
      <c r="M12" s="160">
        <f>+SUMIF('по изворима и контима'!$D$12:$D$499,spisak!$C12,'по изворима и контима'!$N$12:$N$499)</f>
        <v>0</v>
      </c>
      <c r="N12" s="160">
        <f>+SUMIF('по изворима и контима'!$D$12:$D$499,spisak!$C12,'по изворима и контима'!$O$12:$O$499)</f>
        <v>0</v>
      </c>
      <c r="O12" s="160">
        <f>+SUMIF('по изворима и контима'!$D$12:$D$499,spisak!$C12,'по изворима и контима'!$P$12:$P$499)</f>
        <v>0</v>
      </c>
      <c r="P12" s="65">
        <f t="shared" ref="P12:P30" si="1">+A12</f>
        <v>2</v>
      </c>
    </row>
    <row r="13" spans="1:29" ht="36" customHeight="1">
      <c r="A13" s="94">
        <f t="shared" ref="A13:A23" si="2">A12+1</f>
        <v>3</v>
      </c>
      <c r="B13" s="95" t="e">
        <f>CONCATENATE($A$4,RIGHT(CONCATENATE("0",#REF!),3),A13)</f>
        <v>#REF!</v>
      </c>
      <c r="C13" s="168"/>
      <c r="D13" s="167"/>
      <c r="E13" s="188"/>
      <c r="F13" s="188"/>
      <c r="G13" s="97"/>
      <c r="H13" s="183"/>
      <c r="I13" s="160">
        <f>+SUMIF('по изворима и контима'!$D$12:$D$499,spisak!$C13,'по изворима и контима'!$J$12:$J$499)</f>
        <v>0</v>
      </c>
      <c r="J13" s="160">
        <f>+SUMIF('по изворима и контима'!$D$12:$D$499,spisak!$C13,'по изворима и контима'!$K$12:$K$499)</f>
        <v>0</v>
      </c>
      <c r="K13" s="160">
        <f>+SUMIF('по изворима и контима'!$D$12:$D$499,spisak!$C13,'по изворима и контима'!$L$12:$L$499)</f>
        <v>0</v>
      </c>
      <c r="L13" s="160">
        <f>+SUMIF('по изворима и контима'!$D$12:$D$499,spisak!$C13,'по изворима и контима'!$M$12:$M$499)</f>
        <v>0</v>
      </c>
      <c r="M13" s="160">
        <f>+SUMIF('по изворима и контима'!$D$12:$D$499,spisak!$C13,'по изворима и контима'!$N$12:$N$499)</f>
        <v>0</v>
      </c>
      <c r="N13" s="160">
        <f>+SUMIF('по изворима и контима'!$D$12:$D$499,spisak!$C13,'по изворима и контима'!$O$12:$O$499)</f>
        <v>0</v>
      </c>
      <c r="O13" s="160">
        <f>+SUMIF('по изворима и контима'!$D$12:$D$499,spisak!$C13,'по изворима и контима'!$P$12:$P$499)</f>
        <v>0</v>
      </c>
      <c r="P13" s="65">
        <f t="shared" si="1"/>
        <v>3</v>
      </c>
    </row>
    <row r="14" spans="1:29" ht="36" customHeight="1">
      <c r="A14" s="94">
        <f t="shared" si="2"/>
        <v>4</v>
      </c>
      <c r="B14" s="95" t="e">
        <f>CONCATENATE($A$4,RIGHT(CONCATENATE("0",#REF!),3),A14)</f>
        <v>#REF!</v>
      </c>
      <c r="C14" s="168"/>
      <c r="D14" s="167"/>
      <c r="E14" s="188"/>
      <c r="F14" s="188"/>
      <c r="G14" s="97"/>
      <c r="H14" s="183"/>
      <c r="I14" s="160">
        <f>+SUMIF('по изворима и контима'!$D$12:$D$499,spisak!$C14,'по изворима и контима'!$J$12:$J$499)</f>
        <v>0</v>
      </c>
      <c r="J14" s="160">
        <f>+SUMIF('по изворима и контима'!$D$12:$D$499,spisak!$C14,'по изворима и контима'!$K$12:$K$499)</f>
        <v>0</v>
      </c>
      <c r="K14" s="160">
        <f>+SUMIF('по изворима и контима'!$D$12:$D$499,spisak!$C14,'по изворима и контима'!$L$12:$L$499)</f>
        <v>0</v>
      </c>
      <c r="L14" s="160">
        <f>+SUMIF('по изворима и контима'!$D$12:$D$499,spisak!$C14,'по изворима и контима'!$M$12:$M$499)</f>
        <v>0</v>
      </c>
      <c r="M14" s="160">
        <f>+SUMIF('по изворима и контима'!$D$12:$D$499,spisak!$C14,'по изворима и контима'!$N$12:$N$499)</f>
        <v>0</v>
      </c>
      <c r="N14" s="160">
        <f>+SUMIF('по изворима и контима'!$D$12:$D$499,spisak!$C14,'по изворима и контима'!$O$12:$O$499)</f>
        <v>0</v>
      </c>
      <c r="O14" s="160">
        <f>+SUMIF('по изворима и контима'!$D$12:$D$499,spisak!$C14,'по изворима и контима'!$P$12:$P$499)</f>
        <v>0</v>
      </c>
      <c r="P14" s="65">
        <f t="shared" si="1"/>
        <v>4</v>
      </c>
    </row>
    <row r="15" spans="1:29" ht="36" customHeight="1">
      <c r="A15" s="94">
        <f t="shared" si="2"/>
        <v>5</v>
      </c>
      <c r="B15" s="95" t="e">
        <f>CONCATENATE($A$4,RIGHT(CONCATENATE("0",#REF!),3),A15)</f>
        <v>#REF!</v>
      </c>
      <c r="C15" s="168"/>
      <c r="D15" s="167"/>
      <c r="E15" s="188"/>
      <c r="F15" s="188"/>
      <c r="G15" s="97"/>
      <c r="H15" s="183"/>
      <c r="I15" s="160">
        <f>+SUMIF('по изворима и контима'!$D$12:$D$499,spisak!$C15,'по изворима и контима'!$J$12:$J$499)</f>
        <v>0</v>
      </c>
      <c r="J15" s="160">
        <f>+SUMIF('по изворима и контима'!$D$12:$D$499,spisak!$C15,'по изворима и контима'!$K$12:$K$499)</f>
        <v>0</v>
      </c>
      <c r="K15" s="160">
        <f>+SUMIF('по изворима и контима'!$D$12:$D$499,spisak!$C15,'по изворима и контима'!$L$12:$L$499)</f>
        <v>0</v>
      </c>
      <c r="L15" s="160">
        <f>+SUMIF('по изворима и контима'!$D$12:$D$499,spisak!$C15,'по изворима и контима'!$M$12:$M$499)</f>
        <v>0</v>
      </c>
      <c r="M15" s="160">
        <f>+SUMIF('по изворима и контима'!$D$12:$D$499,spisak!$C15,'по изворима и контима'!$N$12:$N$499)</f>
        <v>0</v>
      </c>
      <c r="N15" s="160">
        <f>+SUMIF('по изворима и контима'!$D$12:$D$499,spisak!$C15,'по изворима и контима'!$O$12:$O$499)</f>
        <v>0</v>
      </c>
      <c r="O15" s="160">
        <f>+SUMIF('по изворима и контима'!$D$12:$D$499,spisak!$C15,'по изворима и контима'!$P$12:$P$499)</f>
        <v>0</v>
      </c>
      <c r="P15" s="65">
        <f t="shared" si="1"/>
        <v>5</v>
      </c>
    </row>
    <row r="16" spans="1:29" ht="36" customHeight="1">
      <c r="A16" s="94">
        <f t="shared" si="2"/>
        <v>6</v>
      </c>
      <c r="B16" s="95" t="e">
        <f>CONCATENATE($A$4,RIGHT(CONCATENATE("0",#REF!),3),A16)</f>
        <v>#REF!</v>
      </c>
      <c r="C16" s="58"/>
      <c r="D16" s="167"/>
      <c r="E16" s="188"/>
      <c r="F16" s="188"/>
      <c r="G16" s="97"/>
      <c r="H16" s="183"/>
      <c r="I16" s="160">
        <f>+SUMIF('по изворима и контима'!$D$12:$D$499,spisak!$C16,'по изворима и контима'!$J$12:$J$499)</f>
        <v>0</v>
      </c>
      <c r="J16" s="160">
        <f>+SUMIF('по изворима и контима'!$D$12:$D$499,spisak!$C16,'по изворима и контима'!$K$12:$K$499)</f>
        <v>0</v>
      </c>
      <c r="K16" s="160">
        <f>+SUMIF('по изворима и контима'!$D$12:$D$499,spisak!$C16,'по изворима и контима'!$L$12:$L$499)</f>
        <v>0</v>
      </c>
      <c r="L16" s="160">
        <f>+SUMIF('по изворима и контима'!$D$12:$D$499,spisak!$C16,'по изворима и контима'!$M$12:$M$499)</f>
        <v>0</v>
      </c>
      <c r="M16" s="160">
        <f>+SUMIF('по изворима и контима'!$D$12:$D$499,spisak!$C16,'по изворима и контима'!$N$12:$N$499)</f>
        <v>0</v>
      </c>
      <c r="N16" s="160">
        <f>+SUMIF('по изворима и контима'!$D$12:$D$499,spisak!$C16,'по изворима и контима'!$O$12:$O$499)</f>
        <v>0</v>
      </c>
      <c r="O16" s="160">
        <f>+SUMIF('по изворима и контима'!$D$12:$D$499,spisak!$C16,'по изворима и контима'!$P$12:$P$499)</f>
        <v>0</v>
      </c>
      <c r="P16" s="65">
        <f t="shared" si="1"/>
        <v>6</v>
      </c>
    </row>
    <row r="17" spans="1:16" ht="36" customHeight="1">
      <c r="A17" s="94">
        <f t="shared" si="2"/>
        <v>7</v>
      </c>
      <c r="B17" s="95" t="e">
        <f>CONCATENATE($A$4,RIGHT(CONCATENATE("0",#REF!),3),A17)</f>
        <v>#REF!</v>
      </c>
      <c r="C17" s="58"/>
      <c r="D17" s="167"/>
      <c r="E17" s="188"/>
      <c r="F17" s="188"/>
      <c r="G17" s="97"/>
      <c r="H17" s="183"/>
      <c r="I17" s="160">
        <f>+SUMIF('по изворима и контима'!$D$12:$D$499,spisak!$C17,'по изворима и контима'!$J$12:$J$499)</f>
        <v>0</v>
      </c>
      <c r="J17" s="160">
        <f>+SUMIF('по изворима и контима'!$D$12:$D$499,spisak!$C17,'по изворима и контима'!$K$12:$K$499)</f>
        <v>0</v>
      </c>
      <c r="K17" s="160">
        <f>+SUMIF('по изворима и контима'!$D$12:$D$499,spisak!$C17,'по изворима и контима'!$L$12:$L$499)</f>
        <v>0</v>
      </c>
      <c r="L17" s="160">
        <f>+SUMIF('по изворима и контима'!$D$12:$D$499,spisak!$C17,'по изворима и контима'!$M$12:$M$499)</f>
        <v>0</v>
      </c>
      <c r="M17" s="160">
        <f>+SUMIF('по изворима и контима'!$D$12:$D$499,spisak!$C17,'по изворима и контима'!$N$12:$N$499)</f>
        <v>0</v>
      </c>
      <c r="N17" s="160">
        <f>+SUMIF('по изворима и контима'!$D$12:$D$499,spisak!$C17,'по изворима и контима'!$O$12:$O$499)</f>
        <v>0</v>
      </c>
      <c r="O17" s="160">
        <f>+SUMIF('по изворима и контима'!$D$12:$D$499,spisak!$C17,'по изворима и контима'!$P$12:$P$499)</f>
        <v>0</v>
      </c>
      <c r="P17" s="65">
        <f t="shared" si="1"/>
        <v>7</v>
      </c>
    </row>
    <row r="18" spans="1:16" ht="36" customHeight="1">
      <c r="A18" s="94">
        <f t="shared" si="2"/>
        <v>8</v>
      </c>
      <c r="B18" s="95" t="e">
        <f>CONCATENATE($A$4,RIGHT(CONCATENATE("0",#REF!),3),A18)</f>
        <v>#REF!</v>
      </c>
      <c r="C18" s="58"/>
      <c r="D18" s="167"/>
      <c r="E18" s="188"/>
      <c r="F18" s="188"/>
      <c r="G18" s="97"/>
      <c r="H18" s="183"/>
      <c r="I18" s="160">
        <f>+SUMIF('по изворима и контима'!$D$12:$D$499,spisak!$C18,'по изворима и контима'!$J$12:$J$499)</f>
        <v>0</v>
      </c>
      <c r="J18" s="160">
        <f>+SUMIF('по изворима и контима'!$D$12:$D$499,spisak!$C18,'по изворима и контима'!$K$12:$K$499)</f>
        <v>0</v>
      </c>
      <c r="K18" s="160">
        <f>+SUMIF('по изворима и контима'!$D$12:$D$499,spisak!$C18,'по изворима и контима'!$L$12:$L$499)</f>
        <v>0</v>
      </c>
      <c r="L18" s="160">
        <f>+SUMIF('по изворима и контима'!$D$12:$D$499,spisak!$C18,'по изворима и контима'!$M$12:$M$499)</f>
        <v>0</v>
      </c>
      <c r="M18" s="160">
        <f>+SUMIF('по изворима и контима'!$D$12:$D$499,spisak!$C18,'по изворима и контима'!$N$12:$N$499)</f>
        <v>0</v>
      </c>
      <c r="N18" s="160">
        <f>+SUMIF('по изворима и контима'!$D$12:$D$499,spisak!$C18,'по изворима и контима'!$O$12:$O$499)</f>
        <v>0</v>
      </c>
      <c r="O18" s="160">
        <f>+SUMIF('по изворима и контима'!$D$12:$D$499,spisak!$C18,'по изворима и контима'!$P$12:$P$499)</f>
        <v>0</v>
      </c>
      <c r="P18" s="65">
        <f t="shared" si="1"/>
        <v>8</v>
      </c>
    </row>
    <row r="19" spans="1:16" ht="36" customHeight="1">
      <c r="A19" s="94">
        <f t="shared" si="2"/>
        <v>9</v>
      </c>
      <c r="B19" s="95" t="e">
        <f>CONCATENATE($A$4,RIGHT(CONCATENATE("0",#REF!),3),A19)</f>
        <v>#REF!</v>
      </c>
      <c r="C19" s="58"/>
      <c r="D19" s="167"/>
      <c r="E19" s="188"/>
      <c r="F19" s="188"/>
      <c r="G19" s="97"/>
      <c r="H19" s="183"/>
      <c r="I19" s="160">
        <f>+SUMIF('по изворима и контима'!$D$12:$D$499,spisak!$C19,'по изворима и контима'!$J$12:$J$499)</f>
        <v>0</v>
      </c>
      <c r="J19" s="160">
        <f>+SUMIF('по изворима и контима'!$D$12:$D$499,spisak!$C19,'по изворима и контима'!$K$12:$K$499)</f>
        <v>0</v>
      </c>
      <c r="K19" s="160">
        <f>+SUMIF('по изворима и контима'!$D$12:$D$499,spisak!$C19,'по изворима и контима'!$L$12:$L$499)</f>
        <v>0</v>
      </c>
      <c r="L19" s="160">
        <f>+SUMIF('по изворима и контима'!$D$12:$D$499,spisak!$C19,'по изворима и контима'!$M$12:$M$499)</f>
        <v>0</v>
      </c>
      <c r="M19" s="160">
        <f>+SUMIF('по изворима и контима'!$D$12:$D$499,spisak!$C19,'по изворима и контима'!$N$12:$N$499)</f>
        <v>0</v>
      </c>
      <c r="N19" s="160">
        <f>+SUMIF('по изворима и контима'!$D$12:$D$499,spisak!$C19,'по изворима и контима'!$O$12:$O$499)</f>
        <v>0</v>
      </c>
      <c r="O19" s="160">
        <f>+SUMIF('по изворима и контима'!$D$12:$D$499,spisak!$C19,'по изворима и контима'!$P$12:$P$499)</f>
        <v>0</v>
      </c>
      <c r="P19" s="65">
        <f t="shared" si="1"/>
        <v>9</v>
      </c>
    </row>
    <row r="20" spans="1:16" ht="36" customHeight="1">
      <c r="A20" s="94">
        <f t="shared" si="2"/>
        <v>10</v>
      </c>
      <c r="B20" s="95" t="e">
        <f>CONCATENATE($A$4,RIGHT(CONCATENATE("0",#REF!),3),A20)</f>
        <v>#REF!</v>
      </c>
      <c r="C20" s="58"/>
      <c r="D20" s="167"/>
      <c r="E20" s="188"/>
      <c r="F20" s="188"/>
      <c r="G20" s="97"/>
      <c r="H20" s="183"/>
      <c r="I20" s="160">
        <f>+SUMIF('по изворима и контима'!$D$12:$D$499,spisak!$C20,'по изворима и контима'!$J$12:$J$499)</f>
        <v>0</v>
      </c>
      <c r="J20" s="160">
        <f>+SUMIF('по изворима и контима'!$D$12:$D$499,spisak!$C20,'по изворима и контима'!$K$12:$K$499)</f>
        <v>0</v>
      </c>
      <c r="K20" s="160">
        <f>+SUMIF('по изворима и контима'!$D$12:$D$499,spisak!$C20,'по изворима и контима'!$L$12:$L$499)</f>
        <v>0</v>
      </c>
      <c r="L20" s="160">
        <f>+SUMIF('по изворима и контима'!$D$12:$D$499,spisak!$C20,'по изворима и контима'!$M$12:$M$499)</f>
        <v>0</v>
      </c>
      <c r="M20" s="160">
        <f>+SUMIF('по изворима и контима'!$D$12:$D$499,spisak!$C20,'по изворима и контима'!$N$12:$N$499)</f>
        <v>0</v>
      </c>
      <c r="N20" s="160">
        <f>+SUMIF('по изворима и контима'!$D$12:$D$499,spisak!$C20,'по изворима и контима'!$O$12:$O$499)</f>
        <v>0</v>
      </c>
      <c r="O20" s="160">
        <f>+SUMIF('по изворима и контима'!$D$12:$D$499,spisak!$C20,'по изворима и контима'!$P$12:$P$499)</f>
        <v>0</v>
      </c>
      <c r="P20" s="65">
        <f t="shared" si="1"/>
        <v>10</v>
      </c>
    </row>
    <row r="21" spans="1:16" ht="36" customHeight="1">
      <c r="A21" s="94">
        <f t="shared" si="2"/>
        <v>11</v>
      </c>
      <c r="B21" s="95" t="e">
        <f>CONCATENATE($A$4,RIGHT(CONCATENATE("0",#REF!),3),A21)</f>
        <v>#REF!</v>
      </c>
      <c r="C21" s="58"/>
      <c r="D21" s="167"/>
      <c r="E21" s="188"/>
      <c r="F21" s="188"/>
      <c r="G21" s="97"/>
      <c r="H21" s="183"/>
      <c r="I21" s="160">
        <f>+SUMIF('по изворима и контима'!$D$12:$D$499,spisak!$C21,'по изворима и контима'!$J$12:$J$499)</f>
        <v>0</v>
      </c>
      <c r="J21" s="160">
        <f>+SUMIF('по изворима и контима'!$D$12:$D$499,spisak!$C21,'по изворима и контима'!$K$12:$K$499)</f>
        <v>0</v>
      </c>
      <c r="K21" s="160">
        <f>+SUMIF('по изворима и контима'!$D$12:$D$499,spisak!$C21,'по изворима и контима'!$L$12:$L$499)</f>
        <v>0</v>
      </c>
      <c r="L21" s="160">
        <f>+SUMIF('по изворима и контима'!$D$12:$D$499,spisak!$C21,'по изворима и контима'!$M$12:$M$499)</f>
        <v>0</v>
      </c>
      <c r="M21" s="160">
        <f>+SUMIF('по изворима и контима'!$D$12:$D$499,spisak!$C21,'по изворима и контима'!$N$12:$N$499)</f>
        <v>0</v>
      </c>
      <c r="N21" s="160">
        <f>+SUMIF('по изворима и контима'!$D$12:$D$499,spisak!$C21,'по изворима и контима'!$O$12:$O$499)</f>
        <v>0</v>
      </c>
      <c r="O21" s="160">
        <f>+SUMIF('по изворима и контима'!$D$12:$D$499,spisak!$C21,'по изворима и контима'!$P$12:$P$499)</f>
        <v>0</v>
      </c>
      <c r="P21" s="65">
        <f t="shared" si="1"/>
        <v>11</v>
      </c>
    </row>
    <row r="22" spans="1:16" ht="36" customHeight="1">
      <c r="A22" s="94">
        <f t="shared" si="2"/>
        <v>12</v>
      </c>
      <c r="B22" s="95" t="e">
        <f>CONCATENATE($A$4,RIGHT(CONCATENATE("0",#REF!),3),A22)</f>
        <v>#REF!</v>
      </c>
      <c r="C22" s="58"/>
      <c r="D22" s="167"/>
      <c r="E22" s="188"/>
      <c r="F22" s="188"/>
      <c r="G22" s="97"/>
      <c r="H22" s="183"/>
      <c r="I22" s="160">
        <f>+SUMIF('по изворима и контима'!$D$12:$D$499,spisak!$C22,'по изворима и контима'!$J$12:$J$499)</f>
        <v>0</v>
      </c>
      <c r="J22" s="160">
        <f>+SUMIF('по изворима и контима'!$D$12:$D$499,spisak!$C22,'по изворима и контима'!$K$12:$K$499)</f>
        <v>0</v>
      </c>
      <c r="K22" s="160">
        <f>+SUMIF('по изворима и контима'!$D$12:$D$499,spisak!$C22,'по изворима и контима'!$L$12:$L$499)</f>
        <v>0</v>
      </c>
      <c r="L22" s="160">
        <f>+SUMIF('по изворима и контима'!$D$12:$D$499,spisak!$C22,'по изворима и контима'!$M$12:$M$499)</f>
        <v>0</v>
      </c>
      <c r="M22" s="160">
        <f>+SUMIF('по изворима и контима'!$D$12:$D$499,spisak!$C22,'по изворима и контима'!$N$12:$N$499)</f>
        <v>0</v>
      </c>
      <c r="N22" s="160">
        <f>+SUMIF('по изворима и контима'!$D$12:$D$499,spisak!$C22,'по изворима и контима'!$O$12:$O$499)</f>
        <v>0</v>
      </c>
      <c r="O22" s="160">
        <f>+SUMIF('по изворима и контима'!$D$12:$D$499,spisak!$C22,'по изворима и контима'!$P$12:$P$499)</f>
        <v>0</v>
      </c>
      <c r="P22" s="65">
        <f t="shared" si="1"/>
        <v>12</v>
      </c>
    </row>
    <row r="23" spans="1:16" ht="36" customHeight="1">
      <c r="A23" s="94">
        <f t="shared" si="2"/>
        <v>13</v>
      </c>
      <c r="B23" s="95" t="e">
        <f>CONCATENATE($A$4,RIGHT(CONCATENATE("0",#REF!),3),A23)</f>
        <v>#REF!</v>
      </c>
      <c r="C23" s="58"/>
      <c r="D23" s="167"/>
      <c r="E23" s="188"/>
      <c r="F23" s="188"/>
      <c r="G23" s="97"/>
      <c r="H23" s="183"/>
      <c r="I23" s="160">
        <f>+SUMIF('по изворима и контима'!$D$12:$D$499,spisak!$C23,'по изворима и контима'!$J$12:$J$499)</f>
        <v>0</v>
      </c>
      <c r="J23" s="160">
        <f>+SUMIF('по изворима и контима'!$D$12:$D$499,spisak!$C23,'по изворима и контима'!$K$12:$K$499)</f>
        <v>0</v>
      </c>
      <c r="K23" s="160">
        <f>+SUMIF('по изворима и контима'!$D$12:$D$499,spisak!$C23,'по изворима и контима'!$L$12:$L$499)</f>
        <v>0</v>
      </c>
      <c r="L23" s="160">
        <f>+SUMIF('по изворима и контима'!$D$12:$D$499,spisak!$C23,'по изворима и контима'!$M$12:$M$499)</f>
        <v>0</v>
      </c>
      <c r="M23" s="160">
        <f>+SUMIF('по изворима и контима'!$D$12:$D$499,spisak!$C23,'по изворима и контима'!$N$12:$N$499)</f>
        <v>0</v>
      </c>
      <c r="N23" s="160">
        <f>+SUMIF('по изворима и контима'!$D$12:$D$499,spisak!$C23,'по изворима и контима'!$O$12:$O$499)</f>
        <v>0</v>
      </c>
      <c r="O23" s="160">
        <f>+SUMIF('по изворима и контима'!$D$12:$D$499,spisak!$C23,'по изворима и контима'!$P$12:$P$499)</f>
        <v>0</v>
      </c>
      <c r="P23" s="65">
        <f t="shared" si="1"/>
        <v>13</v>
      </c>
    </row>
    <row r="24" spans="1:16" ht="36" customHeight="1">
      <c r="A24" s="94">
        <f t="shared" ref="A24:A30" si="3">A23+1</f>
        <v>14</v>
      </c>
      <c r="B24" s="95" t="e">
        <f>CONCATENATE($A$4,RIGHT(CONCATENATE("0",#REF!),3),A24)</f>
        <v>#REF!</v>
      </c>
      <c r="C24" s="58"/>
      <c r="D24" s="167"/>
      <c r="E24" s="188"/>
      <c r="F24" s="188"/>
      <c r="G24" s="97"/>
      <c r="H24" s="183"/>
      <c r="I24" s="160">
        <f>+SUMIF('по изворима и контима'!$D$12:$D$499,spisak!$C24,'по изворима и контима'!$J$12:$J$499)</f>
        <v>0</v>
      </c>
      <c r="J24" s="160">
        <f>+SUMIF('по изворима и контима'!$D$12:$D$499,spisak!$C24,'по изворима и контима'!$K$12:$K$499)</f>
        <v>0</v>
      </c>
      <c r="K24" s="160">
        <f>+SUMIF('по изворима и контима'!$D$12:$D$499,spisak!$C24,'по изворима и контима'!$L$12:$L$499)</f>
        <v>0</v>
      </c>
      <c r="L24" s="160">
        <f>+SUMIF('по изворима и контима'!$D$12:$D$499,spisak!$C24,'по изворима и контима'!$M$12:$M$499)</f>
        <v>0</v>
      </c>
      <c r="M24" s="160">
        <f>+SUMIF('по изворима и контима'!$D$12:$D$499,spisak!$C24,'по изворима и контима'!$N$12:$N$499)</f>
        <v>0</v>
      </c>
      <c r="N24" s="160">
        <f>+SUMIF('по изворима и контима'!$D$12:$D$499,spisak!$C24,'по изворима и контима'!$O$12:$O$499)</f>
        <v>0</v>
      </c>
      <c r="O24" s="160">
        <f>+SUMIF('по изворима и контима'!$D$12:$D$499,spisak!$C24,'по изворима и контима'!$P$12:$P$499)</f>
        <v>0</v>
      </c>
      <c r="P24" s="65">
        <f t="shared" si="1"/>
        <v>14</v>
      </c>
    </row>
    <row r="25" spans="1:16" ht="36" customHeight="1">
      <c r="A25" s="94">
        <f t="shared" si="3"/>
        <v>15</v>
      </c>
      <c r="B25" s="95" t="e">
        <f>CONCATENATE($A$4,RIGHT(CONCATENATE("0",#REF!),3),A25)</f>
        <v>#REF!</v>
      </c>
      <c r="C25" s="58"/>
      <c r="D25" s="167"/>
      <c r="E25" s="188"/>
      <c r="F25" s="188"/>
      <c r="G25" s="97"/>
      <c r="H25" s="183"/>
      <c r="I25" s="160">
        <f>+SUMIF('по изворима и контима'!$D$12:$D$499,spisak!$C25,'по изворима и контима'!$J$12:$J$499)</f>
        <v>0</v>
      </c>
      <c r="J25" s="160">
        <f>+SUMIF('по изворима и контима'!$D$12:$D$499,spisak!$C25,'по изворима и контима'!$K$12:$K$499)</f>
        <v>0</v>
      </c>
      <c r="K25" s="160">
        <f>+SUMIF('по изворима и контима'!$D$12:$D$499,spisak!$C25,'по изворима и контима'!$L$12:$L$499)</f>
        <v>0</v>
      </c>
      <c r="L25" s="160">
        <f>+SUMIF('по изворима и контима'!$D$12:$D$499,spisak!$C25,'по изворима и контима'!$M$12:$M$499)</f>
        <v>0</v>
      </c>
      <c r="M25" s="160">
        <f>+SUMIF('по изворима и контима'!$D$12:$D$499,spisak!$C25,'по изворима и контима'!$N$12:$N$499)</f>
        <v>0</v>
      </c>
      <c r="N25" s="160">
        <f>+SUMIF('по изворима и контима'!$D$12:$D$499,spisak!$C25,'по изворима и контима'!$O$12:$O$499)</f>
        <v>0</v>
      </c>
      <c r="O25" s="160">
        <f>+SUMIF('по изворима и контима'!$D$12:$D$499,spisak!$C25,'по изворима и контима'!$P$12:$P$499)</f>
        <v>0</v>
      </c>
      <c r="P25" s="65">
        <f t="shared" si="1"/>
        <v>15</v>
      </c>
    </row>
    <row r="26" spans="1:16" ht="36" customHeight="1">
      <c r="A26" s="94">
        <f t="shared" si="3"/>
        <v>16</v>
      </c>
      <c r="B26" s="95" t="e">
        <f>CONCATENATE($A$4,RIGHT(CONCATENATE("0",#REF!),3),A26)</f>
        <v>#REF!</v>
      </c>
      <c r="C26" s="58"/>
      <c r="D26" s="167"/>
      <c r="E26" s="188"/>
      <c r="F26" s="188"/>
      <c r="G26" s="97"/>
      <c r="H26" s="183"/>
      <c r="I26" s="160">
        <f>+SUMIF('по изворима и контима'!$D$12:$D$499,spisak!$C26,'по изворима и контима'!$J$12:$J$499)</f>
        <v>0</v>
      </c>
      <c r="J26" s="160">
        <f>+SUMIF('по изворима и контима'!$D$12:$D$499,spisak!$C26,'по изворима и контима'!$K$12:$K$499)</f>
        <v>0</v>
      </c>
      <c r="K26" s="160">
        <f>+SUMIF('по изворима и контима'!$D$12:$D$499,spisak!$C26,'по изворима и контима'!$L$12:$L$499)</f>
        <v>0</v>
      </c>
      <c r="L26" s="160">
        <f>+SUMIF('по изворима и контима'!$D$12:$D$499,spisak!$C26,'по изворима и контима'!$M$12:$M$499)</f>
        <v>0</v>
      </c>
      <c r="M26" s="160">
        <f>+SUMIF('по изворима и контима'!$D$12:$D$499,spisak!$C26,'по изворима и контима'!$N$12:$N$499)</f>
        <v>0</v>
      </c>
      <c r="N26" s="160">
        <f>+SUMIF('по изворима и контима'!$D$12:$D$499,spisak!$C26,'по изворима и контима'!$O$12:$O$499)</f>
        <v>0</v>
      </c>
      <c r="O26" s="160">
        <f>+SUMIF('по изворима и контима'!$D$12:$D$499,spisak!$C26,'по изворима и контима'!$P$12:$P$499)</f>
        <v>0</v>
      </c>
      <c r="P26" s="65">
        <f t="shared" si="1"/>
        <v>16</v>
      </c>
    </row>
    <row r="27" spans="1:16" ht="36" customHeight="1">
      <c r="A27" s="94">
        <f t="shared" si="3"/>
        <v>17</v>
      </c>
      <c r="B27" s="95" t="e">
        <f>CONCATENATE($A$4,RIGHT(CONCATENATE("0",#REF!),3),A27)</f>
        <v>#REF!</v>
      </c>
      <c r="C27" s="58"/>
      <c r="D27" s="167"/>
      <c r="E27" s="188"/>
      <c r="F27" s="188"/>
      <c r="G27" s="97"/>
      <c r="H27" s="183"/>
      <c r="I27" s="160">
        <f>+SUMIF('по изворима и контима'!$D$12:$D$499,spisak!$C27,'по изворима и контима'!$J$12:$J$499)</f>
        <v>0</v>
      </c>
      <c r="J27" s="160">
        <f>+SUMIF('по изворима и контима'!$D$12:$D$499,spisak!$C27,'по изворима и контима'!$K$12:$K$499)</f>
        <v>0</v>
      </c>
      <c r="K27" s="160">
        <f>+SUMIF('по изворима и контима'!$D$12:$D$499,spisak!$C27,'по изворима и контима'!$L$12:$L$499)</f>
        <v>0</v>
      </c>
      <c r="L27" s="160">
        <f>+SUMIF('по изворима и контима'!$D$12:$D$499,spisak!$C27,'по изворима и контима'!$M$12:$M$499)</f>
        <v>0</v>
      </c>
      <c r="M27" s="160">
        <f>+SUMIF('по изворима и контима'!$D$12:$D$499,spisak!$C27,'по изворима и контима'!$N$12:$N$499)</f>
        <v>0</v>
      </c>
      <c r="N27" s="160">
        <f>+SUMIF('по изворима и контима'!$D$12:$D$499,spisak!$C27,'по изворима и контима'!$O$12:$O$499)</f>
        <v>0</v>
      </c>
      <c r="O27" s="160">
        <f>+SUMIF('по изворима и контима'!$D$12:$D$499,spisak!$C27,'по изворима и контима'!$P$12:$P$499)</f>
        <v>0</v>
      </c>
      <c r="P27" s="65">
        <f t="shared" si="1"/>
        <v>17</v>
      </c>
    </row>
    <row r="28" spans="1:16" ht="36" customHeight="1">
      <c r="A28" s="94">
        <f t="shared" si="3"/>
        <v>18</v>
      </c>
      <c r="B28" s="95" t="e">
        <f>CONCATENATE($A$4,RIGHT(CONCATENATE("0",#REF!),3),A28)</f>
        <v>#REF!</v>
      </c>
      <c r="C28" s="58"/>
      <c r="D28" s="167"/>
      <c r="E28" s="188"/>
      <c r="F28" s="188"/>
      <c r="G28" s="97"/>
      <c r="H28" s="183"/>
      <c r="I28" s="160">
        <f>+SUMIF('по изворима и контима'!$D$12:$D$499,spisak!$C28,'по изворима и контима'!$J$12:$J$499)</f>
        <v>0</v>
      </c>
      <c r="J28" s="160">
        <f>+SUMIF('по изворима и контима'!$D$12:$D$499,spisak!$C28,'по изворима и контима'!$K$12:$K$499)</f>
        <v>0</v>
      </c>
      <c r="K28" s="160">
        <f>+SUMIF('по изворима и контима'!$D$12:$D$499,spisak!$C28,'по изворима и контима'!$L$12:$L$499)</f>
        <v>0</v>
      </c>
      <c r="L28" s="160">
        <f>+SUMIF('по изворима и контима'!$D$12:$D$499,spisak!$C28,'по изворима и контима'!$M$12:$M$499)</f>
        <v>0</v>
      </c>
      <c r="M28" s="160">
        <f>+SUMIF('по изворима и контима'!$D$12:$D$499,spisak!$C28,'по изворима и контима'!$N$12:$N$499)</f>
        <v>0</v>
      </c>
      <c r="N28" s="160">
        <f>+SUMIF('по изворима и контима'!$D$12:$D$499,spisak!$C28,'по изворима и контима'!$O$12:$O$499)</f>
        <v>0</v>
      </c>
      <c r="O28" s="160">
        <f>+SUMIF('по изворима и контима'!$D$12:$D$499,spisak!$C28,'по изворима и контима'!$P$12:$P$499)</f>
        <v>0</v>
      </c>
      <c r="P28" s="65">
        <f t="shared" si="1"/>
        <v>18</v>
      </c>
    </row>
    <row r="29" spans="1:16" ht="36" customHeight="1">
      <c r="A29" s="94">
        <f t="shared" si="3"/>
        <v>19</v>
      </c>
      <c r="B29" s="95" t="e">
        <f>CONCATENATE($A$4,RIGHT(CONCATENATE("0",#REF!),3),A29)</f>
        <v>#REF!</v>
      </c>
      <c r="C29" s="58"/>
      <c r="D29" s="167"/>
      <c r="E29" s="188"/>
      <c r="F29" s="188"/>
      <c r="G29" s="97"/>
      <c r="H29" s="183"/>
      <c r="I29" s="160">
        <f>+SUMIF('по изворима и контима'!$D$12:$D$499,spisak!$C29,'по изворима и контима'!$J$12:$J$499)</f>
        <v>0</v>
      </c>
      <c r="J29" s="160">
        <f>+SUMIF('по изворима и контима'!$D$12:$D$499,spisak!$C29,'по изворима и контима'!$K$12:$K$499)</f>
        <v>0</v>
      </c>
      <c r="K29" s="160">
        <f>+SUMIF('по изворима и контима'!$D$12:$D$499,spisak!$C29,'по изворима и контима'!$L$12:$L$499)</f>
        <v>0</v>
      </c>
      <c r="L29" s="160">
        <f>+SUMIF('по изворима и контима'!$D$12:$D$499,spisak!$C29,'по изворима и контима'!$M$12:$M$499)</f>
        <v>0</v>
      </c>
      <c r="M29" s="160">
        <f>+SUMIF('по изворима и контима'!$D$12:$D$499,spisak!$C29,'по изворима и контима'!$N$12:$N$499)</f>
        <v>0</v>
      </c>
      <c r="N29" s="160">
        <f>+SUMIF('по изворима и контима'!$D$12:$D$499,spisak!$C29,'по изворима и контима'!$O$12:$O$499)</f>
        <v>0</v>
      </c>
      <c r="O29" s="160">
        <f>+SUMIF('по изворима и контима'!$D$12:$D$499,spisak!$C29,'по изворима и контима'!$P$12:$P$499)</f>
        <v>0</v>
      </c>
      <c r="P29" s="65">
        <f t="shared" si="1"/>
        <v>19</v>
      </c>
    </row>
    <row r="30" spans="1:16" ht="36" customHeight="1">
      <c r="A30" s="94">
        <f t="shared" si="3"/>
        <v>20</v>
      </c>
      <c r="B30" s="95" t="e">
        <f>CONCATENATE($A$4,RIGHT(CONCATENATE("0",#REF!),3),A30)</f>
        <v>#REF!</v>
      </c>
      <c r="C30" s="58"/>
      <c r="D30" s="167"/>
      <c r="E30" s="188"/>
      <c r="F30" s="188"/>
      <c r="G30" s="97"/>
      <c r="H30" s="183"/>
      <c r="I30" s="160">
        <f>+SUMIF('по изворима и контима'!$D$12:$D$499,spisak!$C30,'по изворима и контима'!$J$12:$J$499)</f>
        <v>0</v>
      </c>
      <c r="J30" s="160">
        <f>+SUMIF('по изворима и контима'!$D$12:$D$499,spisak!$C30,'по изворима и контима'!$K$12:$K$499)</f>
        <v>0</v>
      </c>
      <c r="K30" s="160">
        <f>+SUMIF('по изворима и контима'!$D$12:$D$499,spisak!$C30,'по изворима и контима'!$L$12:$L$499)</f>
        <v>0</v>
      </c>
      <c r="L30" s="160">
        <f>+SUMIF('по изворима и контима'!$D$12:$D$499,spisak!$C30,'по изворима и контима'!$M$12:$M$499)</f>
        <v>0</v>
      </c>
      <c r="M30" s="160">
        <f>+SUMIF('по изворима и контима'!$D$12:$D$499,spisak!$C30,'по изворима и контима'!$N$12:$N$499)</f>
        <v>0</v>
      </c>
      <c r="N30" s="160">
        <f>+SUMIF('по изворима и контима'!$D$12:$D$499,spisak!$C30,'по изворима и контима'!$O$12:$O$499)</f>
        <v>0</v>
      </c>
      <c r="O30" s="160">
        <f>+SUMIF('по изворима и контима'!$D$12:$D$499,spisak!$C30,'по изворима и контима'!$P$12:$P$499)</f>
        <v>0</v>
      </c>
      <c r="P30" s="65">
        <f t="shared" si="1"/>
        <v>20</v>
      </c>
    </row>
    <row r="31" spans="1:16" ht="15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</row>
    <row r="32" spans="1:16" ht="1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</row>
    <row r="33" spans="1:15" ht="15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</row>
    <row r="34" spans="1:15" ht="20.25" customHeight="1" thickBot="1">
      <c r="A34" s="111"/>
      <c r="B34" s="111"/>
      <c r="C34" s="112"/>
      <c r="D34" s="112"/>
      <c r="E34" s="112"/>
      <c r="F34" s="111"/>
      <c r="G34" s="111"/>
      <c r="H34" s="111"/>
      <c r="I34" s="111"/>
      <c r="J34" s="111"/>
      <c r="K34" s="111"/>
      <c r="L34" s="112"/>
      <c r="M34" s="112"/>
      <c r="N34" s="112"/>
      <c r="O34" s="111"/>
    </row>
    <row r="35" spans="1:15" ht="17.25" customHeight="1">
      <c r="A35" s="111"/>
      <c r="B35" s="111"/>
      <c r="C35" s="114" t="s">
        <v>678</v>
      </c>
      <c r="D35" s="111"/>
      <c r="E35" s="111"/>
      <c r="F35" s="111"/>
      <c r="G35" s="111"/>
      <c r="H35" s="111"/>
      <c r="I35" s="113" t="s">
        <v>679</v>
      </c>
      <c r="J35" s="113"/>
      <c r="K35" s="111"/>
      <c r="L35" s="210" t="s">
        <v>677</v>
      </c>
      <c r="M35" s="210"/>
      <c r="N35" s="210"/>
      <c r="O35" s="111"/>
    </row>
    <row r="36" spans="1:15" ht="15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</row>
  </sheetData>
  <sheetProtection formatCells="0" formatColumns="0" formatRows="0" autoFilter="0" pivotTables="0"/>
  <mergeCells count="6">
    <mergeCell ref="L35:N35"/>
    <mergeCell ref="A5:C5"/>
    <mergeCell ref="A3:C3"/>
    <mergeCell ref="A1:O1"/>
    <mergeCell ref="A2:O2"/>
    <mergeCell ref="C4:K4"/>
  </mergeCells>
  <phoneticPr fontId="0" type="noConversion"/>
  <conditionalFormatting sqref="M15:N18 L19:L30 M11:M30">
    <cfRule type="expression" dxfId="88" priority="71">
      <formula>#REF!&gt;0</formula>
    </cfRule>
  </conditionalFormatting>
  <conditionalFormatting sqref="M19:M30 N11:N30">
    <cfRule type="expression" dxfId="87" priority="67" stopIfTrue="1">
      <formula>#REF!&gt;0</formula>
    </cfRule>
  </conditionalFormatting>
  <conditionalFormatting sqref="M24:O30 M20:N30 M19 N11:O30">
    <cfRule type="expression" dxfId="86" priority="65" stopIfTrue="1">
      <formula>#REF!&gt;0</formula>
    </cfRule>
  </conditionalFormatting>
  <conditionalFormatting sqref="N24:O30 N20:N30 O11:O30">
    <cfRule type="expression" dxfId="85" priority="53" stopIfTrue="1">
      <formula>#REF!&gt;0</formula>
    </cfRule>
  </conditionalFormatting>
  <conditionalFormatting sqref="M15:N18 L19:L30 M11:M30">
    <cfRule type="expression" dxfId="84" priority="51">
      <formula>#REF!&gt;0</formula>
    </cfRule>
  </conditionalFormatting>
  <conditionalFormatting sqref="G6:H6">
    <cfRule type="expression" dxfId="83" priority="1">
      <formula>$G$6&lt;$I$6+SUM($K$6:$O$6)</formula>
    </cfRule>
  </conditionalFormatting>
  <printOptions horizontalCentered="1"/>
  <pageMargins left="0.25" right="0.25" top="0.75" bottom="0.75" header="0.3" footer="0.3"/>
  <pageSetup paperSize="9" scale="4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/>
  <dimension ref="A1:F75"/>
  <sheetViews>
    <sheetView topLeftCell="B1" workbookViewId="0">
      <selection activeCell="C73" sqref="C73:C75 F73:F74"/>
    </sheetView>
  </sheetViews>
  <sheetFormatPr defaultRowHeight="15"/>
  <cols>
    <col min="1" max="1" width="18.7109375" style="57" hidden="1" customWidth="1"/>
    <col min="2" max="2" width="14.42578125" style="142" customWidth="1"/>
    <col min="3" max="3" width="25.7109375" style="57" customWidth="1"/>
    <col min="4" max="4" width="16.140625" style="57" customWidth="1"/>
    <col min="5" max="5" width="163.5703125" style="57" customWidth="1"/>
    <col min="6" max="16384" width="9.140625" style="57"/>
  </cols>
  <sheetData>
    <row r="1" spans="1:6">
      <c r="A1" s="54" t="s">
        <v>673</v>
      </c>
      <c r="B1" s="141">
        <v>0</v>
      </c>
      <c r="C1" s="54" t="s">
        <v>646</v>
      </c>
      <c r="D1" s="55" t="s">
        <v>647</v>
      </c>
      <c r="E1" s="56" t="s">
        <v>122</v>
      </c>
      <c r="F1" s="57" t="s">
        <v>730</v>
      </c>
    </row>
    <row r="2" spans="1:6">
      <c r="A2" s="57" t="str">
        <f t="shared" ref="A2:A32" si="0">CONCATENATE(C2,D2)</f>
        <v>10600310</v>
      </c>
      <c r="B2" s="142" t="str">
        <f t="shared" ref="B2:B32" si="1">CONCATENATE(C2,D2,F2)</f>
        <v>106003101</v>
      </c>
      <c r="C2" s="143">
        <v>10600</v>
      </c>
      <c r="D2" s="143" t="s">
        <v>321</v>
      </c>
      <c r="E2" s="144" t="s">
        <v>648</v>
      </c>
      <c r="F2" s="57">
        <v>1</v>
      </c>
    </row>
    <row r="3" spans="1:6">
      <c r="A3" s="57" t="str">
        <f t="shared" si="0"/>
        <v>10600310</v>
      </c>
      <c r="B3" s="142" t="str">
        <f t="shared" si="1"/>
        <v>106003102</v>
      </c>
      <c r="C3" s="143">
        <v>10600</v>
      </c>
      <c r="D3" s="143" t="s">
        <v>321</v>
      </c>
      <c r="E3" s="144" t="s">
        <v>649</v>
      </c>
      <c r="F3" s="57">
        <f t="shared" ref="F3:F64" si="2">+IF(C3=C2,+F2+1,1)</f>
        <v>2</v>
      </c>
    </row>
    <row r="4" spans="1:6">
      <c r="A4" s="57" t="str">
        <f t="shared" si="0"/>
        <v>10600310</v>
      </c>
      <c r="B4" s="142" t="str">
        <f t="shared" si="1"/>
        <v>106003103</v>
      </c>
      <c r="C4" s="143">
        <v>10600</v>
      </c>
      <c r="D4" s="143" t="s">
        <v>321</v>
      </c>
      <c r="E4" s="144" t="s">
        <v>741</v>
      </c>
      <c r="F4" s="57">
        <f t="shared" si="2"/>
        <v>3</v>
      </c>
    </row>
    <row r="5" spans="1:6">
      <c r="A5" s="57" t="str">
        <f t="shared" si="0"/>
        <v>50031310</v>
      </c>
      <c r="B5" s="142" t="str">
        <f t="shared" si="1"/>
        <v>500313101</v>
      </c>
      <c r="C5" s="143">
        <v>50031</v>
      </c>
      <c r="D5" s="143" t="s">
        <v>321</v>
      </c>
      <c r="E5" s="144" t="s">
        <v>650</v>
      </c>
      <c r="F5" s="57">
        <f t="shared" si="2"/>
        <v>1</v>
      </c>
    </row>
    <row r="6" spans="1:6">
      <c r="A6" s="57" t="str">
        <f t="shared" si="0"/>
        <v>10520110</v>
      </c>
      <c r="B6" s="142" t="str">
        <f t="shared" si="1"/>
        <v>105201101</v>
      </c>
      <c r="C6" s="143">
        <v>10520</v>
      </c>
      <c r="D6" s="143" t="s">
        <v>301</v>
      </c>
      <c r="E6" s="144" t="s">
        <v>651</v>
      </c>
      <c r="F6" s="57">
        <f t="shared" si="2"/>
        <v>1</v>
      </c>
    </row>
    <row r="7" spans="1:6">
      <c r="A7" s="57" t="str">
        <f t="shared" si="0"/>
        <v>10521110</v>
      </c>
      <c r="B7" s="142" t="str">
        <f t="shared" si="1"/>
        <v>105211101</v>
      </c>
      <c r="C7" s="143">
        <v>10521</v>
      </c>
      <c r="D7" s="143" t="s">
        <v>301</v>
      </c>
      <c r="E7" s="144" t="s">
        <v>653</v>
      </c>
      <c r="F7" s="57">
        <f t="shared" si="2"/>
        <v>1</v>
      </c>
    </row>
    <row r="8" spans="1:6">
      <c r="A8" s="57" t="str">
        <f t="shared" si="0"/>
        <v>10521110</v>
      </c>
      <c r="B8" s="142" t="str">
        <f t="shared" si="1"/>
        <v>105211102</v>
      </c>
      <c r="C8" s="143">
        <v>10521</v>
      </c>
      <c r="D8" s="143" t="s">
        <v>301</v>
      </c>
      <c r="E8" s="144" t="s">
        <v>655</v>
      </c>
      <c r="F8" s="57">
        <f t="shared" si="2"/>
        <v>2</v>
      </c>
    </row>
    <row r="9" spans="1:6">
      <c r="A9" s="57" t="str">
        <f t="shared" si="0"/>
        <v>10521110</v>
      </c>
      <c r="B9" s="142" t="str">
        <f t="shared" si="1"/>
        <v>105211103</v>
      </c>
      <c r="C9" s="143">
        <v>10521</v>
      </c>
      <c r="D9" s="143" t="s">
        <v>301</v>
      </c>
      <c r="E9" s="144" t="s">
        <v>654</v>
      </c>
      <c r="F9" s="57">
        <f t="shared" si="2"/>
        <v>3</v>
      </c>
    </row>
    <row r="10" spans="1:6">
      <c r="A10" s="57" t="str">
        <f t="shared" si="0"/>
        <v>10521110</v>
      </c>
      <c r="B10" s="142" t="str">
        <f t="shared" si="1"/>
        <v>105211104</v>
      </c>
      <c r="C10" s="143">
        <v>10521</v>
      </c>
      <c r="D10" s="143" t="s">
        <v>301</v>
      </c>
      <c r="E10" s="144" t="s">
        <v>656</v>
      </c>
      <c r="F10" s="57">
        <f t="shared" si="2"/>
        <v>4</v>
      </c>
    </row>
    <row r="11" spans="1:6">
      <c r="A11" s="57" t="str">
        <f t="shared" si="0"/>
        <v>10521110</v>
      </c>
      <c r="B11" s="142" t="str">
        <f t="shared" si="1"/>
        <v>105211105</v>
      </c>
      <c r="C11" s="143">
        <v>10521</v>
      </c>
      <c r="D11" s="143" t="s">
        <v>301</v>
      </c>
      <c r="E11" s="144" t="s">
        <v>735</v>
      </c>
      <c r="F11" s="57">
        <f t="shared" si="2"/>
        <v>5</v>
      </c>
    </row>
    <row r="12" spans="1:6">
      <c r="A12" s="57" t="str">
        <f t="shared" si="0"/>
        <v>10521110</v>
      </c>
      <c r="B12" s="142" t="str">
        <f t="shared" si="1"/>
        <v>105211106</v>
      </c>
      <c r="C12" s="143">
        <v>10521</v>
      </c>
      <c r="D12" s="143" t="s">
        <v>301</v>
      </c>
      <c r="E12" s="144" t="s">
        <v>736</v>
      </c>
      <c r="F12" s="57">
        <f t="shared" si="2"/>
        <v>6</v>
      </c>
    </row>
    <row r="13" spans="1:6">
      <c r="A13" s="57" t="str">
        <f t="shared" si="0"/>
        <v>10521110</v>
      </c>
      <c r="B13" s="142" t="str">
        <f t="shared" si="1"/>
        <v>105211107</v>
      </c>
      <c r="C13" s="143">
        <v>10521</v>
      </c>
      <c r="D13" s="143" t="s">
        <v>301</v>
      </c>
      <c r="E13" s="144" t="s">
        <v>737</v>
      </c>
      <c r="F13" s="57">
        <f t="shared" si="2"/>
        <v>7</v>
      </c>
    </row>
    <row r="14" spans="1:6">
      <c r="A14" s="57" t="str">
        <f t="shared" si="0"/>
        <v>10521110</v>
      </c>
      <c r="B14" s="142" t="str">
        <f t="shared" si="1"/>
        <v>105211108</v>
      </c>
      <c r="C14" s="143">
        <v>10521</v>
      </c>
      <c r="D14" s="143" t="s">
        <v>301</v>
      </c>
      <c r="E14" s="144" t="s">
        <v>738</v>
      </c>
      <c r="F14" s="57">
        <f t="shared" si="2"/>
        <v>8</v>
      </c>
    </row>
    <row r="15" spans="1:6">
      <c r="A15" s="57" t="str">
        <f t="shared" si="0"/>
        <v>10521110</v>
      </c>
      <c r="B15" s="142" t="str">
        <f t="shared" si="1"/>
        <v>105211109</v>
      </c>
      <c r="C15" s="143">
        <v>10521</v>
      </c>
      <c r="D15" s="143" t="s">
        <v>301</v>
      </c>
      <c r="E15" s="144" t="s">
        <v>739</v>
      </c>
      <c r="F15" s="57">
        <f t="shared" si="2"/>
        <v>9</v>
      </c>
    </row>
    <row r="16" spans="1:6">
      <c r="A16" s="57" t="str">
        <f t="shared" si="0"/>
        <v>10521110</v>
      </c>
      <c r="B16" s="142" t="str">
        <f t="shared" si="1"/>
        <v>1052111010</v>
      </c>
      <c r="C16" s="143">
        <v>10521</v>
      </c>
      <c r="D16" s="143" t="s">
        <v>301</v>
      </c>
      <c r="E16" s="144" t="s">
        <v>740</v>
      </c>
      <c r="F16" s="57">
        <f t="shared" si="2"/>
        <v>10</v>
      </c>
    </row>
    <row r="17" spans="1:6">
      <c r="A17" s="57" t="str">
        <f t="shared" si="0"/>
        <v>10522110</v>
      </c>
      <c r="B17" s="142" t="str">
        <f t="shared" si="1"/>
        <v>105221101</v>
      </c>
      <c r="C17" s="143">
        <v>10522</v>
      </c>
      <c r="D17" s="143" t="s">
        <v>301</v>
      </c>
      <c r="E17" s="144" t="s">
        <v>657</v>
      </c>
      <c r="F17" s="57">
        <f t="shared" si="2"/>
        <v>1</v>
      </c>
    </row>
    <row r="18" spans="1:6">
      <c r="A18" s="57" t="str">
        <f t="shared" si="0"/>
        <v>10523110</v>
      </c>
      <c r="B18" s="142" t="str">
        <f t="shared" si="1"/>
        <v>105231101</v>
      </c>
      <c r="C18" s="143">
        <v>10523</v>
      </c>
      <c r="D18" s="143" t="s">
        <v>301</v>
      </c>
      <c r="E18" s="144" t="s">
        <v>658</v>
      </c>
      <c r="F18" s="57">
        <f t="shared" si="2"/>
        <v>1</v>
      </c>
    </row>
    <row r="19" spans="1:6">
      <c r="A19" s="57" t="str">
        <f t="shared" si="0"/>
        <v>10523110</v>
      </c>
      <c r="B19" s="142" t="str">
        <f t="shared" si="1"/>
        <v>105231102</v>
      </c>
      <c r="C19" s="143">
        <v>10523</v>
      </c>
      <c r="D19" s="143" t="s">
        <v>301</v>
      </c>
      <c r="E19" s="144" t="s">
        <v>659</v>
      </c>
      <c r="F19" s="57">
        <f t="shared" si="2"/>
        <v>2</v>
      </c>
    </row>
    <row r="20" spans="1:6">
      <c r="A20" s="57" t="str">
        <f t="shared" si="0"/>
        <v>10523110</v>
      </c>
      <c r="B20" s="142" t="str">
        <f t="shared" si="1"/>
        <v>105231103</v>
      </c>
      <c r="C20" s="143">
        <v>10523</v>
      </c>
      <c r="D20" s="143" t="s">
        <v>301</v>
      </c>
      <c r="E20" s="144" t="s">
        <v>660</v>
      </c>
      <c r="F20" s="57">
        <f t="shared" si="2"/>
        <v>3</v>
      </c>
    </row>
    <row r="21" spans="1:6">
      <c r="A21" s="57" t="str">
        <f t="shared" si="0"/>
        <v>10523110</v>
      </c>
      <c r="B21" s="142" t="str">
        <f t="shared" si="1"/>
        <v>105231104</v>
      </c>
      <c r="C21" s="143">
        <v>10523</v>
      </c>
      <c r="D21" s="143" t="s">
        <v>301</v>
      </c>
      <c r="E21" s="144" t="s">
        <v>661</v>
      </c>
      <c r="F21" s="57">
        <f t="shared" si="2"/>
        <v>4</v>
      </c>
    </row>
    <row r="22" spans="1:6">
      <c r="A22" s="57" t="str">
        <f t="shared" si="0"/>
        <v>10523110</v>
      </c>
      <c r="B22" s="142" t="str">
        <f t="shared" si="1"/>
        <v>105231105</v>
      </c>
      <c r="C22" s="143">
        <v>10523</v>
      </c>
      <c r="D22" s="143" t="s">
        <v>301</v>
      </c>
      <c r="E22" s="144" t="s">
        <v>662</v>
      </c>
      <c r="F22" s="57">
        <f t="shared" si="2"/>
        <v>5</v>
      </c>
    </row>
    <row r="23" spans="1:6">
      <c r="A23" s="57" t="str">
        <f t="shared" si="0"/>
        <v>61040210</v>
      </c>
      <c r="B23" s="142" t="str">
        <f t="shared" si="1"/>
        <v>610402101</v>
      </c>
      <c r="C23" s="143">
        <v>61040</v>
      </c>
      <c r="D23" s="143" t="s">
        <v>317</v>
      </c>
      <c r="E23" s="144" t="s">
        <v>756</v>
      </c>
      <c r="F23" s="57">
        <f t="shared" si="2"/>
        <v>1</v>
      </c>
    </row>
    <row r="24" spans="1:6">
      <c r="A24" s="57" t="str">
        <f t="shared" si="0"/>
        <v>61040210</v>
      </c>
      <c r="B24" s="142" t="str">
        <f t="shared" si="1"/>
        <v>610402102</v>
      </c>
      <c r="C24" s="143">
        <v>61040</v>
      </c>
      <c r="D24" s="143" t="s">
        <v>317</v>
      </c>
      <c r="E24" s="144" t="s">
        <v>757</v>
      </c>
      <c r="F24" s="57">
        <f t="shared" si="2"/>
        <v>2</v>
      </c>
    </row>
    <row r="25" spans="1:6">
      <c r="A25" s="57" t="str">
        <f t="shared" si="0"/>
        <v>50043250</v>
      </c>
      <c r="B25" s="142" t="str">
        <f t="shared" si="1"/>
        <v>500432501</v>
      </c>
      <c r="C25" s="143">
        <v>50043</v>
      </c>
      <c r="D25" s="143" t="s">
        <v>319</v>
      </c>
      <c r="E25" s="144" t="s">
        <v>777</v>
      </c>
      <c r="F25" s="57">
        <f t="shared" si="2"/>
        <v>1</v>
      </c>
    </row>
    <row r="26" spans="1:6">
      <c r="A26" s="57" t="str">
        <f t="shared" si="0"/>
        <v>10810411</v>
      </c>
      <c r="B26" s="142" t="str">
        <f t="shared" si="1"/>
        <v>108104111</v>
      </c>
      <c r="C26" s="143">
        <v>10810</v>
      </c>
      <c r="D26" s="143" t="s">
        <v>330</v>
      </c>
      <c r="E26" s="144" t="s">
        <v>742</v>
      </c>
      <c r="F26" s="57">
        <f t="shared" si="2"/>
        <v>1</v>
      </c>
    </row>
    <row r="27" spans="1:6">
      <c r="A27" s="57" t="str">
        <f t="shared" si="0"/>
        <v>14810450</v>
      </c>
      <c r="B27" s="142" t="str">
        <f t="shared" si="1"/>
        <v>148104501</v>
      </c>
      <c r="C27" s="143">
        <v>14810</v>
      </c>
      <c r="D27" s="143" t="s">
        <v>340</v>
      </c>
      <c r="E27" s="144" t="s">
        <v>747</v>
      </c>
      <c r="F27" s="57">
        <f t="shared" si="2"/>
        <v>1</v>
      </c>
    </row>
    <row r="28" spans="1:6">
      <c r="A28" s="57" t="str">
        <f t="shared" si="0"/>
        <v>14810450</v>
      </c>
      <c r="B28" s="142" t="str">
        <f t="shared" si="1"/>
        <v>148104502</v>
      </c>
      <c r="C28" s="143">
        <v>14810</v>
      </c>
      <c r="D28" s="143" t="s">
        <v>340</v>
      </c>
      <c r="E28" s="144" t="s">
        <v>663</v>
      </c>
      <c r="F28" s="57">
        <f t="shared" si="2"/>
        <v>2</v>
      </c>
    </row>
    <row r="29" spans="1:6">
      <c r="A29" s="57" t="str">
        <f t="shared" si="0"/>
        <v>14810450</v>
      </c>
      <c r="B29" s="142" t="str">
        <f t="shared" si="1"/>
        <v>148104503</v>
      </c>
      <c r="C29" s="143">
        <v>14810</v>
      </c>
      <c r="D29" s="143" t="s">
        <v>340</v>
      </c>
      <c r="E29" s="144" t="s">
        <v>748</v>
      </c>
      <c r="F29" s="57">
        <f t="shared" si="2"/>
        <v>3</v>
      </c>
    </row>
    <row r="30" spans="1:6">
      <c r="A30" s="57" t="str">
        <f t="shared" si="0"/>
        <v>14810450</v>
      </c>
      <c r="B30" s="142" t="str">
        <f t="shared" si="1"/>
        <v>148104504</v>
      </c>
      <c r="C30" s="143">
        <v>14810</v>
      </c>
      <c r="D30" s="143" t="s">
        <v>340</v>
      </c>
      <c r="E30" s="144" t="s">
        <v>749</v>
      </c>
      <c r="F30" s="57">
        <f t="shared" si="2"/>
        <v>4</v>
      </c>
    </row>
    <row r="31" spans="1:6">
      <c r="A31" s="57" t="str">
        <f t="shared" si="0"/>
        <v>14810450</v>
      </c>
      <c r="B31" s="142" t="str">
        <f t="shared" si="1"/>
        <v>148104505</v>
      </c>
      <c r="C31" s="143">
        <v>14810</v>
      </c>
      <c r="D31" s="143" t="s">
        <v>340</v>
      </c>
      <c r="E31" s="144" t="s">
        <v>750</v>
      </c>
      <c r="F31" s="57">
        <f t="shared" si="2"/>
        <v>5</v>
      </c>
    </row>
    <row r="32" spans="1:6">
      <c r="A32" s="57" t="str">
        <f t="shared" si="0"/>
        <v>14810450</v>
      </c>
      <c r="B32" s="142" t="str">
        <f t="shared" si="1"/>
        <v>148104506</v>
      </c>
      <c r="C32" s="143">
        <v>14810</v>
      </c>
      <c r="D32" s="143" t="s">
        <v>340</v>
      </c>
      <c r="E32" s="144" t="s">
        <v>751</v>
      </c>
      <c r="F32" s="57">
        <f t="shared" si="2"/>
        <v>6</v>
      </c>
    </row>
    <row r="33" spans="1:6">
      <c r="A33" s="57" t="str">
        <f t="shared" ref="A33:A49" si="3">CONCATENATE(C33,D33)</f>
        <v>14810450</v>
      </c>
      <c r="B33" s="142" t="str">
        <f t="shared" ref="B33:B75" si="4">CONCATENATE(C33,D33,F33)</f>
        <v>148104507</v>
      </c>
      <c r="C33" s="143">
        <v>14810</v>
      </c>
      <c r="D33" s="143" t="s">
        <v>340</v>
      </c>
      <c r="E33" s="144" t="s">
        <v>752</v>
      </c>
      <c r="F33" s="57">
        <f t="shared" si="2"/>
        <v>7</v>
      </c>
    </row>
    <row r="34" spans="1:6">
      <c r="A34" s="57" t="str">
        <f t="shared" si="3"/>
        <v>14810450</v>
      </c>
      <c r="B34" s="142" t="str">
        <f t="shared" si="4"/>
        <v>148104508</v>
      </c>
      <c r="C34" s="143">
        <v>14810</v>
      </c>
      <c r="D34" s="143" t="s">
        <v>340</v>
      </c>
      <c r="E34" s="144" t="s">
        <v>753</v>
      </c>
      <c r="F34" s="57">
        <f t="shared" si="2"/>
        <v>8</v>
      </c>
    </row>
    <row r="35" spans="1:6">
      <c r="A35" s="57" t="str">
        <f t="shared" si="3"/>
        <v>14810620</v>
      </c>
      <c r="B35" s="142" t="str">
        <f t="shared" si="4"/>
        <v>148106201</v>
      </c>
      <c r="C35" s="143">
        <v>14810</v>
      </c>
      <c r="D35" s="143" t="s">
        <v>351</v>
      </c>
      <c r="E35" s="144" t="s">
        <v>754</v>
      </c>
      <c r="F35" s="57">
        <v>1</v>
      </c>
    </row>
    <row r="36" spans="1:6">
      <c r="A36" s="57" t="str">
        <f t="shared" si="3"/>
        <v>14810620</v>
      </c>
      <c r="B36" s="142" t="str">
        <f t="shared" si="4"/>
        <v>148106202</v>
      </c>
      <c r="C36" s="143">
        <v>14810</v>
      </c>
      <c r="D36" s="143" t="s">
        <v>351</v>
      </c>
      <c r="E36" s="144" t="s">
        <v>755</v>
      </c>
      <c r="F36" s="57">
        <f t="shared" si="2"/>
        <v>2</v>
      </c>
    </row>
    <row r="37" spans="1:6">
      <c r="A37" s="57" t="str">
        <f t="shared" si="3"/>
        <v>10310330</v>
      </c>
      <c r="B37" s="142" t="str">
        <f t="shared" si="4"/>
        <v>103103301</v>
      </c>
      <c r="C37" s="143">
        <v>10310</v>
      </c>
      <c r="D37" s="143" t="s">
        <v>323</v>
      </c>
      <c r="E37" s="144" t="s">
        <v>758</v>
      </c>
      <c r="F37" s="57">
        <f t="shared" si="2"/>
        <v>1</v>
      </c>
    </row>
    <row r="38" spans="1:6">
      <c r="A38" s="57" t="str">
        <f t="shared" si="3"/>
        <v>10310330</v>
      </c>
      <c r="B38" s="142" t="str">
        <f t="shared" si="4"/>
        <v>103103302</v>
      </c>
      <c r="C38" s="143">
        <v>10310</v>
      </c>
      <c r="D38" s="143" t="s">
        <v>323</v>
      </c>
      <c r="E38" s="144" t="s">
        <v>759</v>
      </c>
      <c r="F38" s="57">
        <f t="shared" si="2"/>
        <v>2</v>
      </c>
    </row>
    <row r="39" spans="1:6">
      <c r="A39" s="57" t="str">
        <f t="shared" si="3"/>
        <v>10310330</v>
      </c>
      <c r="B39" s="142" t="str">
        <f t="shared" si="4"/>
        <v>103103303</v>
      </c>
      <c r="C39" s="143">
        <v>10310</v>
      </c>
      <c r="D39" s="143" t="s">
        <v>323</v>
      </c>
      <c r="E39" s="144" t="s">
        <v>760</v>
      </c>
      <c r="F39" s="57">
        <f t="shared" si="2"/>
        <v>3</v>
      </c>
    </row>
    <row r="40" spans="1:6">
      <c r="A40" s="57" t="str">
        <f t="shared" si="3"/>
        <v>10310330</v>
      </c>
      <c r="B40" s="142" t="str">
        <f t="shared" si="4"/>
        <v>103103304</v>
      </c>
      <c r="C40" s="143">
        <v>10310</v>
      </c>
      <c r="D40" s="143" t="s">
        <v>323</v>
      </c>
      <c r="E40" s="144" t="s">
        <v>761</v>
      </c>
      <c r="F40" s="57">
        <f t="shared" si="2"/>
        <v>4</v>
      </c>
    </row>
    <row r="41" spans="1:6">
      <c r="A41" s="57" t="str">
        <f t="shared" si="3"/>
        <v>10310330</v>
      </c>
      <c r="B41" s="142" t="str">
        <f t="shared" si="4"/>
        <v>103103305</v>
      </c>
      <c r="C41" s="143">
        <v>10310</v>
      </c>
      <c r="D41" s="143" t="s">
        <v>323</v>
      </c>
      <c r="E41" s="144" t="s">
        <v>731</v>
      </c>
      <c r="F41" s="57">
        <f t="shared" si="2"/>
        <v>5</v>
      </c>
    </row>
    <row r="42" spans="1:6">
      <c r="A42" s="57" t="str">
        <f t="shared" si="3"/>
        <v>10310330</v>
      </c>
      <c r="B42" s="142" t="str">
        <f t="shared" si="4"/>
        <v>103103306</v>
      </c>
      <c r="C42" s="143">
        <v>10310</v>
      </c>
      <c r="D42" s="143" t="s">
        <v>323</v>
      </c>
      <c r="E42" s="144" t="s">
        <v>664</v>
      </c>
      <c r="F42" s="57">
        <f t="shared" si="2"/>
        <v>6</v>
      </c>
    </row>
    <row r="43" spans="1:6">
      <c r="A43" s="57" t="str">
        <f t="shared" si="3"/>
        <v>10310330</v>
      </c>
      <c r="B43" s="142" t="str">
        <f t="shared" si="4"/>
        <v>103103307</v>
      </c>
      <c r="C43" s="143">
        <v>10310</v>
      </c>
      <c r="D43" s="143" t="s">
        <v>323</v>
      </c>
      <c r="E43" s="144" t="s">
        <v>665</v>
      </c>
      <c r="F43" s="57">
        <f t="shared" si="2"/>
        <v>7</v>
      </c>
    </row>
    <row r="44" spans="1:6">
      <c r="A44" s="57" t="str">
        <f t="shared" si="3"/>
        <v>10310330</v>
      </c>
      <c r="B44" s="142" t="str">
        <f t="shared" si="4"/>
        <v>103103308</v>
      </c>
      <c r="C44" s="143">
        <v>10310</v>
      </c>
      <c r="D44" s="143" t="s">
        <v>323</v>
      </c>
      <c r="E44" s="144" t="s">
        <v>762</v>
      </c>
      <c r="F44" s="57">
        <f t="shared" si="2"/>
        <v>8</v>
      </c>
    </row>
    <row r="45" spans="1:6">
      <c r="A45" s="57" t="str">
        <f t="shared" si="3"/>
        <v>10310330</v>
      </c>
      <c r="B45" s="142" t="str">
        <f t="shared" si="4"/>
        <v>103103309</v>
      </c>
      <c r="C45" s="143">
        <v>10310</v>
      </c>
      <c r="D45" s="143" t="s">
        <v>323</v>
      </c>
      <c r="E45" s="144" t="s">
        <v>666</v>
      </c>
      <c r="F45" s="57">
        <f t="shared" si="2"/>
        <v>9</v>
      </c>
    </row>
    <row r="46" spans="1:6">
      <c r="A46" s="57" t="str">
        <f t="shared" si="3"/>
        <v>10310330</v>
      </c>
      <c r="B46" s="142" t="str">
        <f t="shared" si="4"/>
        <v>1031033010</v>
      </c>
      <c r="C46" s="143">
        <v>10310</v>
      </c>
      <c r="D46" s="143" t="s">
        <v>323</v>
      </c>
      <c r="E46" s="144" t="s">
        <v>732</v>
      </c>
      <c r="F46" s="57">
        <f t="shared" si="2"/>
        <v>10</v>
      </c>
    </row>
    <row r="47" spans="1:6">
      <c r="A47" s="57" t="str">
        <f t="shared" si="3"/>
        <v>10310330</v>
      </c>
      <c r="B47" s="142" t="str">
        <f t="shared" si="4"/>
        <v>1031033011</v>
      </c>
      <c r="C47" s="143">
        <v>10310</v>
      </c>
      <c r="D47" s="143" t="s">
        <v>323</v>
      </c>
      <c r="E47" s="144" t="s">
        <v>763</v>
      </c>
      <c r="F47" s="57">
        <f t="shared" si="2"/>
        <v>11</v>
      </c>
    </row>
    <row r="48" spans="1:6">
      <c r="A48" s="57" t="str">
        <f t="shared" si="3"/>
        <v>10310330</v>
      </c>
      <c r="B48" s="142" t="str">
        <f t="shared" si="4"/>
        <v>1031033012</v>
      </c>
      <c r="C48" s="143">
        <v>10310</v>
      </c>
      <c r="D48" s="143" t="s">
        <v>323</v>
      </c>
      <c r="E48" s="144" t="s">
        <v>667</v>
      </c>
      <c r="F48" s="57">
        <f t="shared" si="2"/>
        <v>12</v>
      </c>
    </row>
    <row r="49" spans="1:6">
      <c r="A49" s="57" t="str">
        <f t="shared" si="3"/>
        <v>10311340</v>
      </c>
      <c r="B49" s="142" t="str">
        <f t="shared" si="4"/>
        <v>103113401</v>
      </c>
      <c r="C49" s="143">
        <v>10311</v>
      </c>
      <c r="D49" s="143" t="s">
        <v>325</v>
      </c>
      <c r="E49" s="144" t="s">
        <v>764</v>
      </c>
      <c r="F49" s="57">
        <f t="shared" si="2"/>
        <v>1</v>
      </c>
    </row>
    <row r="50" spans="1:6">
      <c r="B50" s="142" t="str">
        <f t="shared" si="4"/>
        <v>103113402</v>
      </c>
      <c r="C50" s="143">
        <v>10311</v>
      </c>
      <c r="D50" s="143" t="s">
        <v>325</v>
      </c>
      <c r="E50" s="144" t="s">
        <v>765</v>
      </c>
      <c r="F50" s="57">
        <f t="shared" si="2"/>
        <v>2</v>
      </c>
    </row>
    <row r="51" spans="1:6">
      <c r="B51" s="142" t="str">
        <f t="shared" si="4"/>
        <v>103113403</v>
      </c>
      <c r="C51" s="143">
        <v>10311</v>
      </c>
      <c r="D51" s="143" t="s">
        <v>325</v>
      </c>
      <c r="E51" s="144" t="s">
        <v>733</v>
      </c>
      <c r="F51" s="57">
        <f t="shared" si="2"/>
        <v>3</v>
      </c>
    </row>
    <row r="52" spans="1:6">
      <c r="B52" s="142" t="str">
        <f t="shared" si="4"/>
        <v>103113404</v>
      </c>
      <c r="C52" s="143">
        <v>10311</v>
      </c>
      <c r="D52" s="143" t="s">
        <v>325</v>
      </c>
      <c r="E52" s="144" t="s">
        <v>766</v>
      </c>
      <c r="F52" s="57">
        <f t="shared" si="2"/>
        <v>4</v>
      </c>
    </row>
    <row r="53" spans="1:6">
      <c r="B53" s="142" t="str">
        <f t="shared" si="4"/>
        <v>103113405</v>
      </c>
      <c r="C53" s="143">
        <v>10311</v>
      </c>
      <c r="D53" s="143" t="s">
        <v>325</v>
      </c>
      <c r="E53" s="144" t="s">
        <v>767</v>
      </c>
      <c r="F53" s="57">
        <f t="shared" si="2"/>
        <v>5</v>
      </c>
    </row>
    <row r="54" spans="1:6">
      <c r="B54" s="142" t="str">
        <f t="shared" si="4"/>
        <v>103113406</v>
      </c>
      <c r="C54" s="143">
        <v>10311</v>
      </c>
      <c r="D54" s="143" t="s">
        <v>325</v>
      </c>
      <c r="E54" s="144" t="s">
        <v>768</v>
      </c>
      <c r="F54" s="57">
        <f t="shared" si="2"/>
        <v>6</v>
      </c>
    </row>
    <row r="55" spans="1:6">
      <c r="B55" s="142" t="str">
        <f t="shared" si="4"/>
        <v>103113407</v>
      </c>
      <c r="C55" s="143">
        <v>10311</v>
      </c>
      <c r="D55" s="143" t="s">
        <v>325</v>
      </c>
      <c r="E55" s="144" t="s">
        <v>734</v>
      </c>
      <c r="F55" s="57">
        <f t="shared" si="2"/>
        <v>7</v>
      </c>
    </row>
    <row r="56" spans="1:6">
      <c r="B56" s="142" t="str">
        <f t="shared" si="4"/>
        <v>103113408</v>
      </c>
      <c r="C56" s="143">
        <v>10311</v>
      </c>
      <c r="D56" s="143" t="s">
        <v>325</v>
      </c>
      <c r="E56" s="144" t="s">
        <v>769</v>
      </c>
      <c r="F56" s="57">
        <f t="shared" si="2"/>
        <v>8</v>
      </c>
    </row>
    <row r="57" spans="1:6">
      <c r="B57" s="142" t="str">
        <f t="shared" si="4"/>
        <v>103113409</v>
      </c>
      <c r="C57" s="143">
        <v>10311</v>
      </c>
      <c r="D57" s="143" t="s">
        <v>325</v>
      </c>
      <c r="E57" s="144" t="s">
        <v>770</v>
      </c>
      <c r="F57" s="57">
        <f t="shared" si="2"/>
        <v>9</v>
      </c>
    </row>
    <row r="58" spans="1:6">
      <c r="B58" s="142" t="str">
        <f t="shared" si="4"/>
        <v>148404201</v>
      </c>
      <c r="C58" s="143">
        <v>14840</v>
      </c>
      <c r="D58" s="143" t="s">
        <v>334</v>
      </c>
      <c r="E58" s="144" t="s">
        <v>771</v>
      </c>
      <c r="F58" s="57">
        <f t="shared" si="2"/>
        <v>1</v>
      </c>
    </row>
    <row r="59" spans="1:6">
      <c r="B59" s="142" t="str">
        <f t="shared" si="4"/>
        <v>148404202</v>
      </c>
      <c r="C59" s="143">
        <v>14840</v>
      </c>
      <c r="D59" s="143" t="s">
        <v>334</v>
      </c>
      <c r="E59" s="144" t="s">
        <v>772</v>
      </c>
      <c r="F59" s="57">
        <f t="shared" si="2"/>
        <v>2</v>
      </c>
    </row>
    <row r="60" spans="1:6">
      <c r="B60" s="142" t="str">
        <f t="shared" si="4"/>
        <v>500466301</v>
      </c>
      <c r="C60" s="143">
        <v>50046</v>
      </c>
      <c r="D60" s="143" t="s">
        <v>353</v>
      </c>
      <c r="E60" s="144" t="s">
        <v>773</v>
      </c>
      <c r="F60" s="57">
        <f t="shared" si="2"/>
        <v>1</v>
      </c>
    </row>
    <row r="61" spans="1:6">
      <c r="B61" s="142" t="str">
        <f t="shared" si="4"/>
        <v>500466302</v>
      </c>
      <c r="C61" s="143">
        <v>50046</v>
      </c>
      <c r="D61" s="143" t="s">
        <v>353</v>
      </c>
      <c r="E61" s="144" t="s">
        <v>668</v>
      </c>
      <c r="F61" s="57">
        <f t="shared" si="2"/>
        <v>2</v>
      </c>
    </row>
    <row r="62" spans="1:6">
      <c r="B62" s="142" t="str">
        <f t="shared" si="4"/>
        <v>500466303</v>
      </c>
      <c r="C62" s="143">
        <v>50046</v>
      </c>
      <c r="D62" s="143" t="s">
        <v>353</v>
      </c>
      <c r="E62" s="144" t="s">
        <v>774</v>
      </c>
      <c r="F62" s="57">
        <f t="shared" si="2"/>
        <v>3</v>
      </c>
    </row>
    <row r="63" spans="1:6">
      <c r="B63" s="142" t="str">
        <f t="shared" si="4"/>
        <v>500466304</v>
      </c>
      <c r="C63" s="143">
        <v>50046</v>
      </c>
      <c r="D63" s="143" t="s">
        <v>353</v>
      </c>
      <c r="E63" s="144" t="s">
        <v>775</v>
      </c>
      <c r="F63" s="57">
        <f t="shared" si="2"/>
        <v>4</v>
      </c>
    </row>
    <row r="64" spans="1:6">
      <c r="B64" s="142" t="str">
        <f t="shared" si="4"/>
        <v>148464201</v>
      </c>
      <c r="C64" s="143">
        <v>14846</v>
      </c>
      <c r="D64" s="143" t="s">
        <v>334</v>
      </c>
      <c r="E64" s="144" t="s">
        <v>776</v>
      </c>
      <c r="F64" s="57">
        <f t="shared" si="2"/>
        <v>1</v>
      </c>
    </row>
    <row r="65" spans="2:6">
      <c r="B65" s="142" t="str">
        <f t="shared" si="4"/>
        <v>148474201</v>
      </c>
      <c r="C65" s="143">
        <v>14847</v>
      </c>
      <c r="D65" s="143" t="s">
        <v>334</v>
      </c>
      <c r="E65" s="144" t="s">
        <v>669</v>
      </c>
      <c r="F65" s="57">
        <f t="shared" ref="F65:F75" si="5">+IF(C65=C64,+F64+1,1)</f>
        <v>1</v>
      </c>
    </row>
    <row r="66" spans="2:6">
      <c r="B66" s="142" t="str">
        <f t="shared" si="4"/>
        <v>118018201</v>
      </c>
      <c r="C66" s="143">
        <v>11801</v>
      </c>
      <c r="D66" s="143" t="s">
        <v>359</v>
      </c>
      <c r="E66" s="144" t="s">
        <v>743</v>
      </c>
      <c r="F66" s="57">
        <f t="shared" si="5"/>
        <v>1</v>
      </c>
    </row>
    <row r="67" spans="2:6">
      <c r="B67" s="142" t="str">
        <f t="shared" si="4"/>
        <v>118018202</v>
      </c>
      <c r="C67" s="143">
        <v>11801</v>
      </c>
      <c r="D67" s="143" t="s">
        <v>359</v>
      </c>
      <c r="E67" s="144" t="s">
        <v>744</v>
      </c>
      <c r="F67" s="57">
        <f t="shared" si="5"/>
        <v>2</v>
      </c>
    </row>
    <row r="68" spans="2:6">
      <c r="B68" s="142" t="str">
        <f t="shared" si="4"/>
        <v>138008101</v>
      </c>
      <c r="C68" s="143">
        <v>13800</v>
      </c>
      <c r="D68" s="143" t="s">
        <v>357</v>
      </c>
      <c r="E68" s="144" t="s">
        <v>670</v>
      </c>
      <c r="F68" s="57">
        <f t="shared" si="5"/>
        <v>1</v>
      </c>
    </row>
    <row r="69" spans="2:6">
      <c r="B69" s="142" t="str">
        <f t="shared" si="4"/>
        <v>138008102</v>
      </c>
      <c r="C69" s="143">
        <v>13800</v>
      </c>
      <c r="D69" s="143" t="s">
        <v>357</v>
      </c>
      <c r="E69" s="144" t="s">
        <v>745</v>
      </c>
      <c r="F69" s="57">
        <f t="shared" si="5"/>
        <v>2</v>
      </c>
    </row>
    <row r="70" spans="2:6">
      <c r="B70" s="142" t="str">
        <f t="shared" si="4"/>
        <v>138008103</v>
      </c>
      <c r="C70" s="143">
        <v>13800</v>
      </c>
      <c r="D70" s="143" t="s">
        <v>357</v>
      </c>
      <c r="E70" s="144" t="s">
        <v>746</v>
      </c>
      <c r="F70" s="57">
        <f t="shared" si="5"/>
        <v>3</v>
      </c>
    </row>
    <row r="71" spans="2:6">
      <c r="B71" s="142" t="str">
        <f t="shared" si="4"/>
        <v>500258101</v>
      </c>
      <c r="C71" s="143">
        <v>50025</v>
      </c>
      <c r="D71" s="143" t="s">
        <v>357</v>
      </c>
      <c r="E71" s="144" t="s">
        <v>670</v>
      </c>
      <c r="F71" s="57">
        <f t="shared" si="5"/>
        <v>1</v>
      </c>
    </row>
    <row r="72" spans="2:6">
      <c r="B72" s="142" t="str">
        <f t="shared" si="4"/>
        <v>500258102</v>
      </c>
      <c r="C72" s="143">
        <v>50025</v>
      </c>
      <c r="D72" s="143" t="s">
        <v>357</v>
      </c>
      <c r="E72" s="144" t="s">
        <v>746</v>
      </c>
      <c r="F72" s="57">
        <f t="shared" si="5"/>
        <v>2</v>
      </c>
    </row>
    <row r="73" spans="2:6">
      <c r="B73" s="142" t="str">
        <f t="shared" si="4"/>
        <v>148304731</v>
      </c>
      <c r="C73" s="143">
        <v>14830</v>
      </c>
      <c r="D73" s="143" t="s">
        <v>343</v>
      </c>
      <c r="E73" s="144" t="s">
        <v>652</v>
      </c>
      <c r="F73" s="57">
        <f t="shared" si="5"/>
        <v>1</v>
      </c>
    </row>
    <row r="74" spans="2:6">
      <c r="B74" s="142" t="str">
        <f t="shared" si="4"/>
        <v>413003601</v>
      </c>
      <c r="C74" s="143">
        <v>41300</v>
      </c>
      <c r="D74" s="143" t="s">
        <v>327</v>
      </c>
      <c r="E74" s="144" t="s">
        <v>671</v>
      </c>
      <c r="F74" s="57">
        <f t="shared" si="5"/>
        <v>1</v>
      </c>
    </row>
    <row r="75" spans="2:6">
      <c r="B75" s="142" t="str">
        <f t="shared" si="4"/>
        <v>411001301</v>
      </c>
      <c r="C75" s="143">
        <v>41100</v>
      </c>
      <c r="D75" s="143" t="s">
        <v>307</v>
      </c>
      <c r="E75" s="144" t="s">
        <v>672</v>
      </c>
      <c r="F75" s="57">
        <f t="shared" si="5"/>
        <v>1</v>
      </c>
    </row>
  </sheetData>
  <sheetProtection password="9D63" sheet="1" objects="1" scenarios="1" selectLockedCells="1"/>
  <autoFilter ref="A1:E49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690"/>
  <sheetViews>
    <sheetView zoomScale="80" zoomScaleNormal="8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O9" sqref="O9:O10"/>
    </sheetView>
  </sheetViews>
  <sheetFormatPr defaultRowHeight="15"/>
  <cols>
    <col min="1" max="1" width="5" customWidth="1"/>
    <col min="2" max="2" width="9.42578125" customWidth="1"/>
    <col min="3" max="3" width="6.42578125" customWidth="1"/>
    <col min="4" max="4" width="30.5703125" customWidth="1"/>
    <col min="6" max="6" width="38.85546875" customWidth="1"/>
    <col min="9" max="9" width="6.28515625" customWidth="1"/>
    <col min="10" max="10" width="7.85546875" customWidth="1"/>
    <col min="12" max="12" width="13.42578125" customWidth="1"/>
    <col min="13" max="13" width="14.28515625" customWidth="1"/>
    <col min="14" max="14" width="15.140625" style="140" customWidth="1"/>
    <col min="15" max="15" width="15.7109375" customWidth="1"/>
  </cols>
  <sheetData>
    <row r="1" spans="1:18" ht="15.75" thickBot="1">
      <c r="A1">
        <f>+COUNTIF('по изворима и контима'!G12:G499,"&gt;0")</f>
        <v>0</v>
      </c>
      <c r="O1" s="122">
        <f>IF(+SUM('по изворима и контима'!J12:P499)&lt;&gt;SUM(O4:O647),111,0)</f>
        <v>0</v>
      </c>
    </row>
    <row r="2" spans="1:18" ht="15.75" thickBot="1">
      <c r="O2" s="127" t="str">
        <f>IF(+SUM(O4:O647)=SUM('по изворима и контима'!J12:P500),"OK-sve je učitano","PAŽNJA-nije sve učitano - zovi administratora")</f>
        <v>OK-sve je učitano</v>
      </c>
      <c r="P2" s="124"/>
      <c r="Q2" s="124"/>
      <c r="R2" s="125"/>
    </row>
    <row r="3" spans="1:18">
      <c r="A3" t="s">
        <v>719</v>
      </c>
      <c r="B3" t="s">
        <v>722</v>
      </c>
      <c r="C3" t="s">
        <v>720</v>
      </c>
      <c r="D3" t="s">
        <v>721</v>
      </c>
      <c r="E3" t="s">
        <v>796</v>
      </c>
      <c r="F3" t="s">
        <v>122</v>
      </c>
      <c r="G3" t="s">
        <v>792</v>
      </c>
      <c r="H3" t="s">
        <v>793</v>
      </c>
      <c r="I3" t="s">
        <v>459</v>
      </c>
      <c r="J3" t="s">
        <v>460</v>
      </c>
      <c r="K3" t="s">
        <v>723</v>
      </c>
      <c r="L3" t="s">
        <v>794</v>
      </c>
      <c r="M3" t="s">
        <v>795</v>
      </c>
      <c r="N3" s="140" t="s">
        <v>724</v>
      </c>
      <c r="O3" s="126" t="s">
        <v>725</v>
      </c>
    </row>
    <row r="4" spans="1:18">
      <c r="A4">
        <f>+IF(ISBLANK('по изворима и контима'!D12)=TRUE,0,VALUE(1))</f>
        <v>0</v>
      </c>
      <c r="B4">
        <f>+IF(A1&gt;0,1,0)</f>
        <v>0</v>
      </c>
      <c r="C4" s="121">
        <f>IF(A4=0,0,+spisak!A$4)</f>
        <v>0</v>
      </c>
      <c r="D4">
        <f>IF(A4=0,0,+spisak!C$4)</f>
        <v>0</v>
      </c>
      <c r="E4" s="169">
        <f>IF(A4=0,0,+spisak!#REF!)</f>
        <v>0</v>
      </c>
      <c r="F4">
        <f>IF(A4=0,0,+VLOOKUP($A4,'по изворима и контима'!$A$12:D$499,4,FALSE))</f>
        <v>0</v>
      </c>
      <c r="G4">
        <f>IF(A4=0,0,+VLOOKUP($A4,'по изворима и контима'!$A$12:G$499,5,FALSE))</f>
        <v>0</v>
      </c>
      <c r="H4">
        <f>IF(A4=0,0,+VLOOKUP($A4,'по изворима и контима'!$A$12:H$499,6,FALSE))</f>
        <v>0</v>
      </c>
      <c r="I4">
        <f>IF(A4=0,0,+VLOOKUP($A4,'по изворима и контима'!$A$12:H$499,7,FALSE))</f>
        <v>0</v>
      </c>
      <c r="J4">
        <f>IF(A4=0,0,+VLOOKUP($A4,'по изворима и контима'!$A$12:I$499,8,FALSE))</f>
        <v>0</v>
      </c>
      <c r="K4">
        <f>IF(B4=0,0,+VLOOKUP($A4,'по изворима и контима'!$A$12:J$499,9,FALSE))</f>
        <v>0</v>
      </c>
      <c r="L4">
        <f>IF($A4=0,0,+VLOOKUP($F4,spisak!$C$11:$F$30,3,FALSE))</f>
        <v>0</v>
      </c>
      <c r="M4">
        <f>IF($A4=0,0,+VLOOKUP($F4,spisak!$C$11:$F$30,4,FALSE))</f>
        <v>0</v>
      </c>
      <c r="N4" s="140">
        <f>+IF(A4=0,0,"do 2015")</f>
        <v>0</v>
      </c>
      <c r="O4" s="122">
        <f>IF(A4=0,0,+VLOOKUP($A4,'по изворима и контима'!$A$12:L$499,COLUMN('по изворима и контима'!J:J),FALSE))</f>
        <v>0</v>
      </c>
    </row>
    <row r="5" spans="1:18">
      <c r="A5">
        <f t="shared" ref="A5:A10" si="0">+A4</f>
        <v>0</v>
      </c>
      <c r="B5">
        <f>+IF(A5&gt;0,+B4+1,0)</f>
        <v>0</v>
      </c>
      <c r="C5" s="121">
        <f>IF(A5=0,0,+spisak!A$4)</f>
        <v>0</v>
      </c>
      <c r="D5">
        <f>IF(A5=0,0,+spisak!C$4)</f>
        <v>0</v>
      </c>
      <c r="E5" s="169">
        <f>IF(A5=0,0,+spisak!#REF!)</f>
        <v>0</v>
      </c>
      <c r="F5">
        <f>IF(A5=0,0,+VLOOKUP($A5,'по изворима и контима'!$A$12:D$499,4,FALSE))</f>
        <v>0</v>
      </c>
      <c r="G5">
        <f>IF(A5=0,0,+VLOOKUP($A5,'по изворима и контима'!$A$12:G$499,5,FALSE))</f>
        <v>0</v>
      </c>
      <c r="H5">
        <f>IF(A5=0,0,+VLOOKUP($A5,'по изворима и контима'!$A$12:H$499,6,FALSE))</f>
        <v>0</v>
      </c>
      <c r="I5">
        <f>IF(A5=0,0,+VLOOKUP($A5,'по изворима и контима'!$A$12:H$499,7,FALSE))</f>
        <v>0</v>
      </c>
      <c r="J5">
        <f>IF(A5=0,0,+VLOOKUP($A5,'по изворима и контима'!$A$12:I$499,8,FALSE))</f>
        <v>0</v>
      </c>
      <c r="K5">
        <f>IF(B5=0,0,+VLOOKUP($A5,'по изворима и контима'!$A$12:J$499,9,FALSE))</f>
        <v>0</v>
      </c>
      <c r="L5">
        <f>IF($A5=0,0,+VLOOKUP($F5,spisak!$C$11:$F$30,3,FALSE))</f>
        <v>0</v>
      </c>
      <c r="M5">
        <f>IF($A5=0,0,+VLOOKUP($F5,spisak!$C$11:$F$30,4,FALSE))</f>
        <v>0</v>
      </c>
      <c r="N5" s="140">
        <f>+IF(A5=0,0,"2016-plan")</f>
        <v>0</v>
      </c>
      <c r="O5" s="122">
        <f>IF(A5=0,0,+VLOOKUP($A5,'по изворима и контима'!$A$12:R$499,COLUMN('по изворима и контима'!K:K),FALSE))</f>
        <v>0</v>
      </c>
    </row>
    <row r="6" spans="1:18">
      <c r="A6">
        <f t="shared" si="0"/>
        <v>0</v>
      </c>
      <c r="B6">
        <f t="shared" ref="B6:B71" si="1">+IF(A6&gt;0,+B5+1,0)</f>
        <v>0</v>
      </c>
      <c r="C6" s="121">
        <f>IF(A6=0,0,+spisak!A$4)</f>
        <v>0</v>
      </c>
      <c r="D6">
        <f>IF(A6=0,0,+spisak!C$4)</f>
        <v>0</v>
      </c>
      <c r="E6" s="169">
        <f>IF(A6=0,0,+spisak!#REF!)</f>
        <v>0</v>
      </c>
      <c r="F6">
        <f>IF(A6=0,0,+VLOOKUP($A6,'по изворима и контима'!$A$12:D$499,4,FALSE))</f>
        <v>0</v>
      </c>
      <c r="G6">
        <f>IF(A6=0,0,+VLOOKUP($A6,'по изворима и контима'!$A$12:G$499,5,FALSE))</f>
        <v>0</v>
      </c>
      <c r="H6">
        <f>IF(A6=0,0,+VLOOKUP($A6,'по изворима и контима'!$A$12:H$499,6,FALSE))</f>
        <v>0</v>
      </c>
      <c r="I6">
        <f>IF(A6=0,0,+VLOOKUP($A6,'по изворима и контима'!$A$12:H$499,7,FALSE))</f>
        <v>0</v>
      </c>
      <c r="J6">
        <f>IF(A6=0,0,+VLOOKUP($A6,'по изворима и контима'!$A$12:I$499,8,FALSE))</f>
        <v>0</v>
      </c>
      <c r="K6">
        <f>IF(B6=0,0,+VLOOKUP($A6,'по изворима и контима'!$A$12:J$499,9,FALSE))</f>
        <v>0</v>
      </c>
      <c r="L6">
        <f>IF($A6=0,0,+VLOOKUP($F6,spisak!$C$11:$F$30,3,FALSE))</f>
        <v>0</v>
      </c>
      <c r="M6">
        <f>IF($A6=0,0,+VLOOKUP($F6,spisak!$C$11:$F$30,4,FALSE))</f>
        <v>0</v>
      </c>
      <c r="N6" s="140">
        <f>+IF(A6=0,0,"2016-procena")</f>
        <v>0</v>
      </c>
      <c r="O6" s="122">
        <f>IF(A6=0,0,+VLOOKUP($A6,'по изворима и контима'!$A$12:R$499,COLUMN('по изворима и контима'!L:L),FALSE))</f>
        <v>0</v>
      </c>
    </row>
    <row r="7" spans="1:18">
      <c r="A7">
        <f t="shared" si="0"/>
        <v>0</v>
      </c>
      <c r="B7">
        <f t="shared" si="1"/>
        <v>0</v>
      </c>
      <c r="C7" s="121">
        <f>IF(A7=0,0,+spisak!A$4)</f>
        <v>0</v>
      </c>
      <c r="D7">
        <f>IF(A7=0,0,+spisak!C$4)</f>
        <v>0</v>
      </c>
      <c r="E7" s="169">
        <f>IF(A7=0,0,+spisak!#REF!)</f>
        <v>0</v>
      </c>
      <c r="F7">
        <f>IF(A7=0,0,+VLOOKUP($A7,'по изворима и контима'!$A$12:D$499,4,FALSE))</f>
        <v>0</v>
      </c>
      <c r="G7">
        <f>IF(A7=0,0,+VLOOKUP($A7,'по изворима и контима'!$A$12:G$499,5,FALSE))</f>
        <v>0</v>
      </c>
      <c r="H7">
        <f>IF(A7=0,0,+VLOOKUP($A7,'по изворима и контима'!$A$12:H$499,6,FALSE))</f>
        <v>0</v>
      </c>
      <c r="I7">
        <f>IF(A7=0,0,+VLOOKUP($A7,'по изворима и контима'!$A$12:H$499,7,FALSE))</f>
        <v>0</v>
      </c>
      <c r="J7">
        <f>IF(A7=0,0,+VLOOKUP($A7,'по изворима и контима'!$A$12:I$499,8,FALSE))</f>
        <v>0</v>
      </c>
      <c r="K7">
        <f>IF(B7=0,0,+VLOOKUP($A7,'по изворима и контима'!$A$12:J$499,9,FALSE))</f>
        <v>0</v>
      </c>
      <c r="L7">
        <f>IF($A7=0,0,+VLOOKUP($F7,spisak!$C$11:$F$30,3,FALSE))</f>
        <v>0</v>
      </c>
      <c r="M7">
        <f>IF($A7=0,0,+VLOOKUP($F7,spisak!$C$11:$F$30,4,FALSE))</f>
        <v>0</v>
      </c>
      <c r="N7" s="140">
        <f>+IF(A7=0,0,"2017")</f>
        <v>0</v>
      </c>
      <c r="O7" s="122">
        <f>IF(A7=0,0,+VLOOKUP($A7,'по изворима и контима'!$A$12:R$499,COLUMN('по изворима и контима'!M:M),FALSE))</f>
        <v>0</v>
      </c>
    </row>
    <row r="8" spans="1:18">
      <c r="A8">
        <f t="shared" si="0"/>
        <v>0</v>
      </c>
      <c r="B8">
        <f t="shared" si="1"/>
        <v>0</v>
      </c>
      <c r="C8" s="121">
        <f>IF(A8=0,0,+spisak!A$4)</f>
        <v>0</v>
      </c>
      <c r="D8">
        <f>IF(A8=0,0,+spisak!C$4)</f>
        <v>0</v>
      </c>
      <c r="E8" s="169">
        <f>IF(A8=0,0,+spisak!#REF!)</f>
        <v>0</v>
      </c>
      <c r="F8">
        <f>IF(A8=0,0,+VLOOKUP($A8,'по изворима и контима'!$A$12:D$499,4,FALSE))</f>
        <v>0</v>
      </c>
      <c r="G8">
        <f>IF(A8=0,0,+VLOOKUP($A8,'по изворима и контима'!$A$12:G$499,5,FALSE))</f>
        <v>0</v>
      </c>
      <c r="H8">
        <f>IF(A8=0,0,+VLOOKUP($A8,'по изворима и контима'!$A$12:H$499,6,FALSE))</f>
        <v>0</v>
      </c>
      <c r="I8">
        <f>IF(A8=0,0,+VLOOKUP($A8,'по изворима и контима'!$A$12:H$499,7,FALSE))</f>
        <v>0</v>
      </c>
      <c r="J8">
        <f>IF(A8=0,0,+VLOOKUP($A8,'по изворима и контима'!$A$12:I$499,8,FALSE))</f>
        <v>0</v>
      </c>
      <c r="K8">
        <f>IF(B8=0,0,+VLOOKUP($A8,'по изворима и контима'!$A$12:J$499,9,FALSE))</f>
        <v>0</v>
      </c>
      <c r="L8">
        <f>IF($A8=0,0,+VLOOKUP($F8,spisak!$C$11:$F$30,3,FALSE))</f>
        <v>0</v>
      </c>
      <c r="M8">
        <f>IF($A8=0,0,+VLOOKUP($F8,spisak!$C$11:$F$30,4,FALSE))</f>
        <v>0</v>
      </c>
      <c r="N8" s="140">
        <f>+IF(A8=0,0,"2018")</f>
        <v>0</v>
      </c>
      <c r="O8" s="122">
        <f>IF(C8=0,0,+VLOOKUP($A8,'по изворима и контима'!$A$12:R$499,COLUMN('по изворима и контима'!N:N),FALSE))</f>
        <v>0</v>
      </c>
    </row>
    <row r="9" spans="1:18">
      <c r="A9">
        <f t="shared" si="0"/>
        <v>0</v>
      </c>
      <c r="B9">
        <f t="shared" si="1"/>
        <v>0</v>
      </c>
      <c r="C9" s="121">
        <f>IF(A9=0,0,+spisak!A$4)</f>
        <v>0</v>
      </c>
      <c r="D9">
        <f>IF(A9=0,0,+spisak!C$4)</f>
        <v>0</v>
      </c>
      <c r="E9" s="169">
        <f>IF(A9=0,0,+spisak!#REF!)</f>
        <v>0</v>
      </c>
      <c r="F9">
        <f>IF(A9=0,0,+VLOOKUP($A9,'по изворима и контима'!$A$12:D$499,4,FALSE))</f>
        <v>0</v>
      </c>
      <c r="G9">
        <f>IF(A9=0,0,+VLOOKUP($A9,'по изворима и контима'!$A$12:G$499,5,FALSE))</f>
        <v>0</v>
      </c>
      <c r="H9">
        <f>IF(A9=0,0,+VLOOKUP($A9,'по изворима и контима'!$A$12:H$499,6,FALSE))</f>
        <v>0</v>
      </c>
      <c r="I9">
        <f>IF(A9=0,0,+VLOOKUP($A9,'по изворима и контима'!$A$12:H$499,7,FALSE))</f>
        <v>0</v>
      </c>
      <c r="J9">
        <f>IF(A9=0,0,+VLOOKUP($A9,'по изворима и контима'!$A$12:I$499,8,FALSE))</f>
        <v>0</v>
      </c>
      <c r="K9">
        <f>IF(B9=0,0,+VLOOKUP($A9,'по изворима и контима'!$A$12:J$499,9,FALSE))</f>
        <v>0</v>
      </c>
      <c r="L9">
        <f>IF($A9=0,0,+VLOOKUP($F9,spisak!$C$11:$F$30,3,FALSE))</f>
        <v>0</v>
      </c>
      <c r="M9">
        <f>IF($A9=0,0,+VLOOKUP($F9,spisak!$C$11:$F$30,4,FALSE))</f>
        <v>0</v>
      </c>
      <c r="N9" s="140">
        <f>+IF(A9=0,0,"2019")</f>
        <v>0</v>
      </c>
      <c r="O9" s="122">
        <f>IF(C9=0,0,+VLOOKUP($A9,'по изворима и контима'!$A$12:R$499,COLUMN('по изворима и контима'!O:O),FALSE))</f>
        <v>0</v>
      </c>
    </row>
    <row r="10" spans="1:18">
      <c r="A10">
        <f t="shared" si="0"/>
        <v>0</v>
      </c>
      <c r="B10">
        <f t="shared" si="1"/>
        <v>0</v>
      </c>
      <c r="C10" s="121">
        <f>IF(A10=0,0,+spisak!A$4)</f>
        <v>0</v>
      </c>
      <c r="D10">
        <f>IF(A10=0,0,+spisak!C$4)</f>
        <v>0</v>
      </c>
      <c r="E10" s="169">
        <f>IF(A10=0,0,+spisak!#REF!)</f>
        <v>0</v>
      </c>
      <c r="F10">
        <f>IF(A10=0,0,+VLOOKUP($A10,'по изворима и контима'!$A$12:D$499,4,FALSE))</f>
        <v>0</v>
      </c>
      <c r="G10">
        <f>IF(A10=0,0,+VLOOKUP($A10,'по изворима и контима'!$A$12:G$499,5,FALSE))</f>
        <v>0</v>
      </c>
      <c r="H10">
        <f>IF(A10=0,0,+VLOOKUP($A10,'по изворима и контима'!$A$12:H$499,6,FALSE))</f>
        <v>0</v>
      </c>
      <c r="I10">
        <f>IF(A10=0,0,+VLOOKUP($A10,'по изворима и контима'!$A$12:H$499,7,FALSE))</f>
        <v>0</v>
      </c>
      <c r="J10">
        <f>IF(A10=0,0,+VLOOKUP($A10,'по изворима и контима'!$A$12:I$499,8,FALSE))</f>
        <v>0</v>
      </c>
      <c r="K10">
        <f>IF(B10=0,0,+VLOOKUP($A10,'по изворима и контима'!$A$12:J$499,9,FALSE))</f>
        <v>0</v>
      </c>
      <c r="L10">
        <f>IF($A10=0,0,+VLOOKUP($F10,spisak!$C$11:$F$30,3,FALSE))</f>
        <v>0</v>
      </c>
      <c r="M10">
        <f>IF($A10=0,0,+VLOOKUP($F10,spisak!$C$11:$F$30,4,FALSE))</f>
        <v>0</v>
      </c>
      <c r="N10" s="140">
        <f>+IF(A10=0,0,"nakon 2019")</f>
        <v>0</v>
      </c>
      <c r="O10" s="122">
        <f>IF(C10=0,0,+VLOOKUP($A10,'по изворима и контима'!$A$12:R$499,COLUMN('по изворима и контима'!P:P),FALSE))</f>
        <v>0</v>
      </c>
    </row>
    <row r="11" spans="1:18">
      <c r="A11">
        <f>+IF(MAX(A$4:A8)&gt;=A$1,0,MAX(A$4:A8)+1)</f>
        <v>0</v>
      </c>
      <c r="B11">
        <f t="shared" si="1"/>
        <v>0</v>
      </c>
      <c r="C11" s="121">
        <f>IF(A11=0,0,+spisak!A$4)</f>
        <v>0</v>
      </c>
      <c r="D11">
        <f>IF(A11=0,0,+spisak!C$4)</f>
        <v>0</v>
      </c>
      <c r="E11" s="169">
        <f>IF(A11=0,0,+spisak!#REF!)</f>
        <v>0</v>
      </c>
      <c r="F11">
        <f>IF(A11=0,0,+VLOOKUP($A11,'по изворима и контима'!$A$12:D$499,4,FALSE))</f>
        <v>0</v>
      </c>
      <c r="G11">
        <f>IF(A11=0,0,+VLOOKUP($A11,'по изворима и контима'!$A$12:G$499,5,FALSE))</f>
        <v>0</v>
      </c>
      <c r="H11">
        <f>IF(A11=0,0,+VLOOKUP($A11,'по изворима и контима'!$A$12:H$499,6,FALSE))</f>
        <v>0</v>
      </c>
      <c r="I11">
        <f>IF(A11=0,0,+VLOOKUP($A11,'по изворима и контима'!$A$12:H$499,7,FALSE))</f>
        <v>0</v>
      </c>
      <c r="J11">
        <f>IF(A11=0,0,+VLOOKUP($A11,'по изворима и контима'!$A$12:I$499,8,FALSE))</f>
        <v>0</v>
      </c>
      <c r="K11">
        <f>IF(B11=0,0,+VLOOKUP($A11,'по изворима и контима'!$A$12:J$499,9,FALSE))</f>
        <v>0</v>
      </c>
      <c r="L11">
        <f>IF($A11=0,0,+VLOOKUP($F11,spisak!$C$11:$F$30,3,FALSE))</f>
        <v>0</v>
      </c>
      <c r="M11">
        <f>IF($A11=0,0,+VLOOKUP($F11,spisak!$C$11:$F$30,4,FALSE))</f>
        <v>0</v>
      </c>
      <c r="N11" s="140">
        <f t="shared" ref="N11" si="2">+IF(A11=0,0,"do 2015")</f>
        <v>0</v>
      </c>
      <c r="O11" s="122">
        <f>IF(A11=0,0,+VLOOKUP($A11,'по изворима и контима'!$A$12:L$499,COLUMN('по изворима и контима'!J:J),FALSE))</f>
        <v>0</v>
      </c>
    </row>
    <row r="12" spans="1:18">
      <c r="A12">
        <f>+A11</f>
        <v>0</v>
      </c>
      <c r="B12">
        <f t="shared" si="1"/>
        <v>0</v>
      </c>
      <c r="C12" s="121">
        <f>IF(A12=0,0,+spisak!A$4)</f>
        <v>0</v>
      </c>
      <c r="D12">
        <f>IF(A12=0,0,+spisak!C$4)</f>
        <v>0</v>
      </c>
      <c r="E12" s="169">
        <f>IF(A12=0,0,+spisak!#REF!)</f>
        <v>0</v>
      </c>
      <c r="F12">
        <f>IF(A12=0,0,+VLOOKUP($A12,'по изворима и контима'!$A$12:D$499,4,FALSE))</f>
        <v>0</v>
      </c>
      <c r="G12">
        <f>IF(A12=0,0,+VLOOKUP($A12,'по изворима и контима'!$A$12:G$499,5,FALSE))</f>
        <v>0</v>
      </c>
      <c r="H12">
        <f>IF(A12=0,0,+VLOOKUP($A12,'по изворима и контима'!$A$12:H$499,6,FALSE))</f>
        <v>0</v>
      </c>
      <c r="I12">
        <f>IF(A12=0,0,+VLOOKUP($A12,'по изворима и контима'!$A$12:H$499,7,FALSE))</f>
        <v>0</v>
      </c>
      <c r="J12">
        <f>IF(A12=0,0,+VLOOKUP($A12,'по изворима и контима'!$A$12:I$499,8,FALSE))</f>
        <v>0</v>
      </c>
      <c r="K12">
        <f>IF(B12=0,0,+VLOOKUP($A12,'по изворима и контима'!$A$12:J$499,9,FALSE))</f>
        <v>0</v>
      </c>
      <c r="L12">
        <f>IF($A12=0,0,+VLOOKUP($F12,spisak!$C$11:$F$30,3,FALSE))</f>
        <v>0</v>
      </c>
      <c r="M12">
        <f>IF($A12=0,0,+VLOOKUP($F12,spisak!$C$11:$F$30,4,FALSE))</f>
        <v>0</v>
      </c>
      <c r="N12" s="140">
        <f t="shared" ref="N12" si="3">+IF(A12=0,0,"2016-plan")</f>
        <v>0</v>
      </c>
      <c r="O12" s="122">
        <f>IF(A12=0,0,+VLOOKUP($A12,'по изворима и контима'!$A$12:R$499,COLUMN('по изворима и контима'!K:K),FALSE))</f>
        <v>0</v>
      </c>
    </row>
    <row r="13" spans="1:18">
      <c r="A13">
        <f t="shared" ref="A13:A24" si="4">+A12</f>
        <v>0</v>
      </c>
      <c r="B13">
        <f t="shared" si="1"/>
        <v>0</v>
      </c>
      <c r="C13" s="121">
        <f>IF(A13=0,0,+spisak!A$4)</f>
        <v>0</v>
      </c>
      <c r="D13">
        <f>IF(A13=0,0,+spisak!C$4)</f>
        <v>0</v>
      </c>
      <c r="E13" s="169">
        <f>IF(A13=0,0,+spisak!#REF!)</f>
        <v>0</v>
      </c>
      <c r="F13">
        <f>IF(A13=0,0,+VLOOKUP($A13,'по изворима и контима'!$A$12:D$499,4,FALSE))</f>
        <v>0</v>
      </c>
      <c r="G13">
        <f>IF(A13=0,0,+VLOOKUP($A13,'по изворима и контима'!$A$12:G$499,5,FALSE))</f>
        <v>0</v>
      </c>
      <c r="H13">
        <f>IF(A13=0,0,+VLOOKUP($A13,'по изворима и контима'!$A$12:H$499,6,FALSE))</f>
        <v>0</v>
      </c>
      <c r="I13">
        <f>IF(A13=0,0,+VLOOKUP($A13,'по изворима и контима'!$A$12:H$499,7,FALSE))</f>
        <v>0</v>
      </c>
      <c r="J13">
        <f>IF(A13=0,0,+VLOOKUP($A13,'по изворима и контима'!$A$12:I$499,8,FALSE))</f>
        <v>0</v>
      </c>
      <c r="K13">
        <f>IF(B13=0,0,+VLOOKUP($A13,'по изворима и контима'!$A$12:J$499,9,FALSE))</f>
        <v>0</v>
      </c>
      <c r="L13">
        <f>IF($A13=0,0,+VLOOKUP($F13,spisak!$C$11:$F$30,3,FALSE))</f>
        <v>0</v>
      </c>
      <c r="M13">
        <f>IF($A13=0,0,+VLOOKUP($F13,spisak!$C$11:$F$30,4,FALSE))</f>
        <v>0</v>
      </c>
      <c r="N13" s="140">
        <f t="shared" ref="N13" si="5">+IF(A13=0,0,"2016-procena")</f>
        <v>0</v>
      </c>
      <c r="O13" s="122">
        <f>IF(A13=0,0,+VLOOKUP($A13,'по изворима и контима'!$A$12:R$499,COLUMN('по изворима и контима'!L:L),FALSE))</f>
        <v>0</v>
      </c>
    </row>
    <row r="14" spans="1:18">
      <c r="A14">
        <f t="shared" si="4"/>
        <v>0</v>
      </c>
      <c r="B14">
        <f t="shared" si="1"/>
        <v>0</v>
      </c>
      <c r="C14" s="121">
        <f>IF(A14=0,0,+spisak!A$4)</f>
        <v>0</v>
      </c>
      <c r="D14">
        <f>IF(A14=0,0,+spisak!C$4)</f>
        <v>0</v>
      </c>
      <c r="E14" s="169">
        <f>IF(A14=0,0,+spisak!#REF!)</f>
        <v>0</v>
      </c>
      <c r="F14">
        <f>IF(A14=0,0,+VLOOKUP($A14,'по изворима и контима'!$A$12:D$499,4,FALSE))</f>
        <v>0</v>
      </c>
      <c r="G14">
        <f>IF(A14=0,0,+VLOOKUP($A14,'по изворима и контима'!$A$12:G$499,5,FALSE))</f>
        <v>0</v>
      </c>
      <c r="H14">
        <f>IF(A14=0,0,+VLOOKUP($A14,'по изворима и контима'!$A$12:H$499,6,FALSE))</f>
        <v>0</v>
      </c>
      <c r="I14">
        <f>IF(A14=0,0,+VLOOKUP($A14,'по изворима и контима'!$A$12:H$499,7,FALSE))</f>
        <v>0</v>
      </c>
      <c r="J14">
        <f>IF(A14=0,0,+VLOOKUP($A14,'по изворима и контима'!$A$12:I$499,8,FALSE))</f>
        <v>0</v>
      </c>
      <c r="K14">
        <f>IF(B14=0,0,+VLOOKUP($A14,'по изворима и контима'!$A$12:J$499,9,FALSE))</f>
        <v>0</v>
      </c>
      <c r="L14">
        <f>IF($A14=0,0,+VLOOKUP($F14,spisak!$C$11:$F$30,3,FALSE))</f>
        <v>0</v>
      </c>
      <c r="M14">
        <f>IF($A14=0,0,+VLOOKUP($F14,spisak!$C$11:$F$30,4,FALSE))</f>
        <v>0</v>
      </c>
      <c r="N14" s="140">
        <f t="shared" ref="N14" si="6">+IF(A14=0,0,"2017")</f>
        <v>0</v>
      </c>
      <c r="O14" s="122">
        <f>IF(A14=0,0,+VLOOKUP($A14,'по изворима и контима'!$A$12:R$499,COLUMN('по изворима и контима'!M:M),FALSE))</f>
        <v>0</v>
      </c>
    </row>
    <row r="15" spans="1:18">
      <c r="A15">
        <f t="shared" si="4"/>
        <v>0</v>
      </c>
      <c r="B15">
        <f t="shared" si="1"/>
        <v>0</v>
      </c>
      <c r="C15" s="121">
        <f>IF(A15=0,0,+spisak!A$4)</f>
        <v>0</v>
      </c>
      <c r="D15">
        <f>IF(A15=0,0,+spisak!C$4)</f>
        <v>0</v>
      </c>
      <c r="E15" s="169">
        <f>IF(A15=0,0,+spisak!#REF!)</f>
        <v>0</v>
      </c>
      <c r="F15">
        <f>IF(A15=0,0,+VLOOKUP($A15,'по изворима и контима'!$A$12:D$499,4,FALSE))</f>
        <v>0</v>
      </c>
      <c r="G15">
        <f>IF(A15=0,0,+VLOOKUP($A15,'по изворима и контима'!$A$12:G$499,5,FALSE))</f>
        <v>0</v>
      </c>
      <c r="H15">
        <f>IF(A15=0,0,+VLOOKUP($A15,'по изворима и контима'!$A$12:H$499,6,FALSE))</f>
        <v>0</v>
      </c>
      <c r="I15">
        <f>IF(A15=0,0,+VLOOKUP($A15,'по изворима и контима'!$A$12:H$499,7,FALSE))</f>
        <v>0</v>
      </c>
      <c r="J15">
        <f>IF(A15=0,0,+VLOOKUP($A15,'по изворима и контима'!$A$12:I$499,8,FALSE))</f>
        <v>0</v>
      </c>
      <c r="K15">
        <f>IF(B15=0,0,+VLOOKUP($A15,'по изворима и контима'!$A$12:J$499,9,FALSE))</f>
        <v>0</v>
      </c>
      <c r="L15">
        <f>IF($A15=0,0,+VLOOKUP($F15,spisak!$C$11:$F$30,3,FALSE))</f>
        <v>0</v>
      </c>
      <c r="M15">
        <f>IF($A15=0,0,+VLOOKUP($F15,spisak!$C$11:$F$30,4,FALSE))</f>
        <v>0</v>
      </c>
      <c r="N15" s="140">
        <f t="shared" ref="N15" si="7">+IF(A15=0,0,"2018")</f>
        <v>0</v>
      </c>
      <c r="O15" s="122">
        <f>IF(C15=0,0,+VLOOKUP($A15,'по изворима и контима'!$A$12:R$499,COLUMN('по изворима и контима'!N:N),FALSE))</f>
        <v>0</v>
      </c>
    </row>
    <row r="16" spans="1:18">
      <c r="A16">
        <f t="shared" si="4"/>
        <v>0</v>
      </c>
      <c r="B16">
        <f t="shared" si="1"/>
        <v>0</v>
      </c>
      <c r="C16" s="121">
        <f>IF(A16=0,0,+spisak!A$4)</f>
        <v>0</v>
      </c>
      <c r="D16">
        <f>IF(A16=0,0,+spisak!C$4)</f>
        <v>0</v>
      </c>
      <c r="E16" s="169">
        <f>IF(A16=0,0,+spisak!#REF!)</f>
        <v>0</v>
      </c>
      <c r="F16">
        <f>IF(A16=0,0,+VLOOKUP($A16,'по изворима и контима'!$A$12:D$499,4,FALSE))</f>
        <v>0</v>
      </c>
      <c r="G16">
        <f>IF(A16=0,0,+VLOOKUP($A16,'по изворима и контима'!$A$12:G$499,5,FALSE))</f>
        <v>0</v>
      </c>
      <c r="H16">
        <f>IF(A16=0,0,+VLOOKUP($A16,'по изворима и контима'!$A$12:H$499,6,FALSE))</f>
        <v>0</v>
      </c>
      <c r="I16">
        <f>IF(A16=0,0,+VLOOKUP($A16,'по изворима и контима'!$A$12:H$499,7,FALSE))</f>
        <v>0</v>
      </c>
      <c r="J16">
        <f>IF(A16=0,0,+VLOOKUP($A16,'по изворима и контима'!$A$12:I$499,8,FALSE))</f>
        <v>0</v>
      </c>
      <c r="K16">
        <f>IF(B16=0,0,+VLOOKUP($A16,'по изворима и контима'!$A$12:J$499,9,FALSE))</f>
        <v>0</v>
      </c>
      <c r="L16">
        <f>IF($A16=0,0,+VLOOKUP($F16,spisak!$C$11:$F$30,3,FALSE))</f>
        <v>0</v>
      </c>
      <c r="M16">
        <f>IF($A16=0,0,+VLOOKUP($F16,spisak!$C$11:$F$30,4,FALSE))</f>
        <v>0</v>
      </c>
      <c r="N16" s="140">
        <f t="shared" ref="N16" si="8">+IF(A16=0,0,"2019")</f>
        <v>0</v>
      </c>
      <c r="O16" s="122">
        <f>IF(C16=0,0,+VLOOKUP($A16,'по изворима и контима'!$A$12:R$499,COLUMN('по изворима и контима'!O:O),FALSE))</f>
        <v>0</v>
      </c>
    </row>
    <row r="17" spans="1:15">
      <c r="A17">
        <f t="shared" si="4"/>
        <v>0</v>
      </c>
      <c r="B17">
        <f t="shared" si="1"/>
        <v>0</v>
      </c>
      <c r="C17" s="121">
        <f>IF(A17=0,0,+spisak!A$4)</f>
        <v>0</v>
      </c>
      <c r="D17">
        <f>IF(A17=0,0,+spisak!C$4)</f>
        <v>0</v>
      </c>
      <c r="E17" s="169">
        <f>IF(A17=0,0,+spisak!#REF!)</f>
        <v>0</v>
      </c>
      <c r="F17">
        <f>IF(A17=0,0,+VLOOKUP($A17,'по изворима и контима'!$A$12:D$499,4,FALSE))</f>
        <v>0</v>
      </c>
      <c r="G17">
        <f>IF(A17=0,0,+VLOOKUP($A17,'по изворима и контима'!$A$12:G$499,5,FALSE))</f>
        <v>0</v>
      </c>
      <c r="H17">
        <f>IF(A17=0,0,+VLOOKUP($A17,'по изворима и контима'!$A$12:H$499,6,FALSE))</f>
        <v>0</v>
      </c>
      <c r="I17">
        <f>IF(A17=0,0,+VLOOKUP($A17,'по изворима и контима'!$A$12:H$499,7,FALSE))</f>
        <v>0</v>
      </c>
      <c r="J17">
        <f>IF(A17=0,0,+VLOOKUP($A17,'по изворима и контима'!$A$12:I$499,8,FALSE))</f>
        <v>0</v>
      </c>
      <c r="K17">
        <f>IF(B17=0,0,+VLOOKUP($A17,'по изворима и контима'!$A$12:J$499,9,FALSE))</f>
        <v>0</v>
      </c>
      <c r="L17">
        <f>IF($A17=0,0,+VLOOKUP($F17,spisak!$C$11:$F$30,3,FALSE))</f>
        <v>0</v>
      </c>
      <c r="M17">
        <f>IF($A17=0,0,+VLOOKUP($F17,spisak!$C$11:$F$30,4,FALSE))</f>
        <v>0</v>
      </c>
      <c r="N17" s="140">
        <f t="shared" ref="N17" si="9">+IF(A17=0,0,"nakon 2019")</f>
        <v>0</v>
      </c>
      <c r="O17" s="122">
        <f>IF(C17=0,0,+VLOOKUP($A17,'по изворима и контима'!$A$12:R$499,COLUMN('по изворима и контима'!P:P),FALSE))</f>
        <v>0</v>
      </c>
    </row>
    <row r="18" spans="1:15">
      <c r="A18">
        <f>+IF(MAX(A$4:A15)&gt;=A$1,0,MAX(A$4:A15)+1)</f>
        <v>0</v>
      </c>
      <c r="B18">
        <f t="shared" si="1"/>
        <v>0</v>
      </c>
      <c r="C18" s="121">
        <f>IF(A18=0,0,+spisak!A$4)</f>
        <v>0</v>
      </c>
      <c r="D18">
        <f>IF(A18=0,0,+spisak!C$4)</f>
        <v>0</v>
      </c>
      <c r="E18" s="169">
        <f>IF(A18=0,0,+spisak!#REF!)</f>
        <v>0</v>
      </c>
      <c r="F18">
        <f>IF(A18=0,0,+VLOOKUP($A18,'по изворима и контима'!$A$12:D$499,4,FALSE))</f>
        <v>0</v>
      </c>
      <c r="G18">
        <f>IF(A18=0,0,+VLOOKUP($A18,'по изворима и контима'!$A$12:G$499,5,FALSE))</f>
        <v>0</v>
      </c>
      <c r="H18">
        <f>IF(A18=0,0,+VLOOKUP($A18,'по изворима и контима'!$A$12:H$499,6,FALSE))</f>
        <v>0</v>
      </c>
      <c r="I18">
        <f>IF(A18=0,0,+VLOOKUP($A18,'по изворима и контима'!$A$12:H$499,7,FALSE))</f>
        <v>0</v>
      </c>
      <c r="J18">
        <f>IF(A18=0,0,+VLOOKUP($A18,'по изворима и контима'!$A$12:I$499,8,FALSE))</f>
        <v>0</v>
      </c>
      <c r="K18">
        <f>IF(B18=0,0,+VLOOKUP($A18,'по изворима и контима'!$A$12:J$499,9,FALSE))</f>
        <v>0</v>
      </c>
      <c r="L18">
        <f>IF($A18=0,0,+VLOOKUP($F18,spisak!$C$11:$F$30,3,FALSE))</f>
        <v>0</v>
      </c>
      <c r="M18">
        <f>IF($A18=0,0,+VLOOKUP($F18,spisak!$C$11:$F$30,4,FALSE))</f>
        <v>0</v>
      </c>
      <c r="N18" s="140">
        <f t="shared" ref="N18" si="10">+IF(A18=0,0,"do 2015")</f>
        <v>0</v>
      </c>
      <c r="O18" s="122">
        <f>IF(A18=0,0,+VLOOKUP($A18,'по изворима и контима'!$A$12:L$499,COLUMN('по изворима и контима'!J:J),FALSE))</f>
        <v>0</v>
      </c>
    </row>
    <row r="19" spans="1:15">
      <c r="A19">
        <f>+A18</f>
        <v>0</v>
      </c>
      <c r="B19">
        <f t="shared" si="1"/>
        <v>0</v>
      </c>
      <c r="C19" s="121">
        <f>IF(A19=0,0,+spisak!A$4)</f>
        <v>0</v>
      </c>
      <c r="D19">
        <f>IF(A19=0,0,+spisak!C$4)</f>
        <v>0</v>
      </c>
      <c r="E19" s="169">
        <f>IF(A19=0,0,+spisak!#REF!)</f>
        <v>0</v>
      </c>
      <c r="F19">
        <f>IF(A19=0,0,+VLOOKUP($A19,'по изворима и контима'!$A$12:D$499,4,FALSE))</f>
        <v>0</v>
      </c>
      <c r="G19">
        <f>IF(A19=0,0,+VLOOKUP($A19,'по изворима и контима'!$A$12:G$499,5,FALSE))</f>
        <v>0</v>
      </c>
      <c r="H19">
        <f>IF(A19=0,0,+VLOOKUP($A19,'по изворима и контима'!$A$12:H$499,6,FALSE))</f>
        <v>0</v>
      </c>
      <c r="I19">
        <f>IF(A19=0,0,+VLOOKUP($A19,'по изворима и контима'!$A$12:H$499,7,FALSE))</f>
        <v>0</v>
      </c>
      <c r="J19">
        <f>IF(A19=0,0,+VLOOKUP($A19,'по изворима и контима'!$A$12:I$499,8,FALSE))</f>
        <v>0</v>
      </c>
      <c r="K19">
        <f>IF(B19=0,0,+VLOOKUP($A19,'по изворима и контима'!$A$12:J$499,9,FALSE))</f>
        <v>0</v>
      </c>
      <c r="L19">
        <f>IF($A19=0,0,+VLOOKUP($F19,spisak!$C$11:$F$30,3,FALSE))</f>
        <v>0</v>
      </c>
      <c r="M19">
        <f>IF($A19=0,0,+VLOOKUP($F19,spisak!$C$11:$F$30,4,FALSE))</f>
        <v>0</v>
      </c>
      <c r="N19" s="140">
        <f t="shared" ref="N19" si="11">+IF(A19=0,0,"2016-plan")</f>
        <v>0</v>
      </c>
      <c r="O19" s="122">
        <f>IF(A19=0,0,+VLOOKUP($A19,'по изворима и контима'!$A$12:R$499,COLUMN('по изворима и контима'!K:K),FALSE))</f>
        <v>0</v>
      </c>
    </row>
    <row r="20" spans="1:15">
      <c r="A20">
        <f t="shared" si="4"/>
        <v>0</v>
      </c>
      <c r="B20">
        <f t="shared" si="1"/>
        <v>0</v>
      </c>
      <c r="C20" s="121">
        <f>IF(A20=0,0,+spisak!A$4)</f>
        <v>0</v>
      </c>
      <c r="D20">
        <f>IF(A20=0,0,+spisak!C$4)</f>
        <v>0</v>
      </c>
      <c r="E20" s="169">
        <f>IF(A20=0,0,+spisak!#REF!)</f>
        <v>0</v>
      </c>
      <c r="F20">
        <f>IF(A20=0,0,+VLOOKUP($A20,'по изворима и контима'!$A$12:D$499,4,FALSE))</f>
        <v>0</v>
      </c>
      <c r="G20">
        <f>IF(A20=0,0,+VLOOKUP($A20,'по изворима и контима'!$A$12:G$499,5,FALSE))</f>
        <v>0</v>
      </c>
      <c r="H20">
        <f>IF(A20=0,0,+VLOOKUP($A20,'по изворима и контима'!$A$12:H$499,6,FALSE))</f>
        <v>0</v>
      </c>
      <c r="I20">
        <f>IF(A20=0,0,+VLOOKUP($A20,'по изворима и контима'!$A$12:H$499,7,FALSE))</f>
        <v>0</v>
      </c>
      <c r="J20">
        <f>IF(A20=0,0,+VLOOKUP($A20,'по изворима и контима'!$A$12:I$499,8,FALSE))</f>
        <v>0</v>
      </c>
      <c r="K20">
        <f>IF(B20=0,0,+VLOOKUP($A20,'по изворима и контима'!$A$12:J$499,9,FALSE))</f>
        <v>0</v>
      </c>
      <c r="L20">
        <f>IF($A20=0,0,+VLOOKUP($F20,spisak!$C$11:$F$30,3,FALSE))</f>
        <v>0</v>
      </c>
      <c r="M20">
        <f>IF($A20=0,0,+VLOOKUP($F20,spisak!$C$11:$F$30,4,FALSE))</f>
        <v>0</v>
      </c>
      <c r="N20" s="140">
        <f t="shared" ref="N20" si="12">+IF(A20=0,0,"2016-procena")</f>
        <v>0</v>
      </c>
      <c r="O20" s="122">
        <f>IF(A20=0,0,+VLOOKUP($A20,'по изворима и контима'!$A$12:R$499,COLUMN('по изворима и контима'!L:L),FALSE))</f>
        <v>0</v>
      </c>
    </row>
    <row r="21" spans="1:15">
      <c r="A21">
        <f t="shared" si="4"/>
        <v>0</v>
      </c>
      <c r="B21">
        <f t="shared" si="1"/>
        <v>0</v>
      </c>
      <c r="C21" s="121">
        <f>IF(A21=0,0,+spisak!A$4)</f>
        <v>0</v>
      </c>
      <c r="D21">
        <f>IF(A21=0,0,+spisak!C$4)</f>
        <v>0</v>
      </c>
      <c r="E21" s="169">
        <f>IF(A21=0,0,+spisak!#REF!)</f>
        <v>0</v>
      </c>
      <c r="F21">
        <f>IF(A21=0,0,+VLOOKUP($A21,'по изворима и контима'!$A$12:D$499,4,FALSE))</f>
        <v>0</v>
      </c>
      <c r="G21">
        <f>IF(A21=0,0,+VLOOKUP($A21,'по изворима и контима'!$A$12:G$499,5,FALSE))</f>
        <v>0</v>
      </c>
      <c r="H21">
        <f>IF(A21=0,0,+VLOOKUP($A21,'по изворима и контима'!$A$12:H$499,6,FALSE))</f>
        <v>0</v>
      </c>
      <c r="I21">
        <f>IF(A21=0,0,+VLOOKUP($A21,'по изворима и контима'!$A$12:H$499,7,FALSE))</f>
        <v>0</v>
      </c>
      <c r="J21">
        <f>IF(A21=0,0,+VLOOKUP($A21,'по изворима и контима'!$A$12:I$499,8,FALSE))</f>
        <v>0</v>
      </c>
      <c r="K21">
        <f>IF(B21=0,0,+VLOOKUP($A21,'по изворима и контима'!$A$12:J$499,9,FALSE))</f>
        <v>0</v>
      </c>
      <c r="L21">
        <f>IF($A21=0,0,+VLOOKUP($F21,spisak!$C$11:$F$30,3,FALSE))</f>
        <v>0</v>
      </c>
      <c r="M21">
        <f>IF($A21=0,0,+VLOOKUP($F21,spisak!$C$11:$F$30,4,FALSE))</f>
        <v>0</v>
      </c>
      <c r="N21" s="140">
        <f t="shared" ref="N21" si="13">+IF(A21=0,0,"2017")</f>
        <v>0</v>
      </c>
      <c r="O21" s="122">
        <f>IF(A21=0,0,+VLOOKUP($A21,'по изворима и контима'!$A$12:R$499,COLUMN('по изворима и контима'!M:M),FALSE))</f>
        <v>0</v>
      </c>
    </row>
    <row r="22" spans="1:15">
      <c r="A22">
        <f t="shared" si="4"/>
        <v>0</v>
      </c>
      <c r="B22">
        <f t="shared" si="1"/>
        <v>0</v>
      </c>
      <c r="C22" s="121">
        <f>IF(A22=0,0,+spisak!A$4)</f>
        <v>0</v>
      </c>
      <c r="D22">
        <f>IF(A22=0,0,+spisak!C$4)</f>
        <v>0</v>
      </c>
      <c r="E22" s="169">
        <f>IF(A22=0,0,+spisak!#REF!)</f>
        <v>0</v>
      </c>
      <c r="F22">
        <f>IF(A22=0,0,+VLOOKUP($A22,'по изворима и контима'!$A$12:D$499,4,FALSE))</f>
        <v>0</v>
      </c>
      <c r="G22">
        <f>IF(A22=0,0,+VLOOKUP($A22,'по изворима и контима'!$A$12:G$499,5,FALSE))</f>
        <v>0</v>
      </c>
      <c r="H22">
        <f>IF(A22=0,0,+VLOOKUP($A22,'по изворима и контима'!$A$12:H$499,6,FALSE))</f>
        <v>0</v>
      </c>
      <c r="I22">
        <f>IF(A22=0,0,+VLOOKUP($A22,'по изворима и контима'!$A$12:H$499,7,FALSE))</f>
        <v>0</v>
      </c>
      <c r="J22">
        <f>IF(A22=0,0,+VLOOKUP($A22,'по изворима и контима'!$A$12:I$499,8,FALSE))</f>
        <v>0</v>
      </c>
      <c r="K22">
        <f>IF(B22=0,0,+VLOOKUP($A22,'по изворима и контима'!$A$12:J$499,9,FALSE))</f>
        <v>0</v>
      </c>
      <c r="L22">
        <f>IF($A22=0,0,+VLOOKUP($F22,spisak!$C$11:$F$30,3,FALSE))</f>
        <v>0</v>
      </c>
      <c r="M22">
        <f>IF($A22=0,0,+VLOOKUP($F22,spisak!$C$11:$F$30,4,FALSE))</f>
        <v>0</v>
      </c>
      <c r="N22" s="140">
        <f t="shared" ref="N22" si="14">+IF(A22=0,0,"2018")</f>
        <v>0</v>
      </c>
      <c r="O22" s="122">
        <f>IF(C22=0,0,+VLOOKUP($A22,'по изворима и контима'!$A$12:R$499,COLUMN('по изворима и контима'!N:N),FALSE))</f>
        <v>0</v>
      </c>
    </row>
    <row r="23" spans="1:15">
      <c r="A23">
        <f t="shared" si="4"/>
        <v>0</v>
      </c>
      <c r="B23">
        <f t="shared" si="1"/>
        <v>0</v>
      </c>
      <c r="C23" s="121">
        <f>IF(A23=0,0,+spisak!A$4)</f>
        <v>0</v>
      </c>
      <c r="D23">
        <f>IF(A23=0,0,+spisak!C$4)</f>
        <v>0</v>
      </c>
      <c r="E23" s="169">
        <f>IF(A23=0,0,+spisak!#REF!)</f>
        <v>0</v>
      </c>
      <c r="F23">
        <f>IF(A23=0,0,+VLOOKUP($A23,'по изворима и контима'!$A$12:D$499,4,FALSE))</f>
        <v>0</v>
      </c>
      <c r="G23">
        <f>IF(A23=0,0,+VLOOKUP($A23,'по изворима и контима'!$A$12:G$499,5,FALSE))</f>
        <v>0</v>
      </c>
      <c r="H23">
        <f>IF(A23=0,0,+VLOOKUP($A23,'по изворима и контима'!$A$12:H$499,6,FALSE))</f>
        <v>0</v>
      </c>
      <c r="I23">
        <f>IF(A23=0,0,+VLOOKUP($A23,'по изворима и контима'!$A$12:H$499,7,FALSE))</f>
        <v>0</v>
      </c>
      <c r="J23">
        <f>IF(A23=0,0,+VLOOKUP($A23,'по изворима и контима'!$A$12:I$499,8,FALSE))</f>
        <v>0</v>
      </c>
      <c r="K23">
        <f>IF(B23=0,0,+VLOOKUP($A23,'по изворима и контима'!$A$12:J$499,9,FALSE))</f>
        <v>0</v>
      </c>
      <c r="L23">
        <f>IF($A23=0,0,+VLOOKUP($F23,spisak!$C$11:$F$30,3,FALSE))</f>
        <v>0</v>
      </c>
      <c r="M23">
        <f>IF($A23=0,0,+VLOOKUP($F23,spisak!$C$11:$F$30,4,FALSE))</f>
        <v>0</v>
      </c>
      <c r="N23" s="140">
        <f t="shared" ref="N23" si="15">+IF(A23=0,0,"2019")</f>
        <v>0</v>
      </c>
      <c r="O23" s="122">
        <f>IF(C23=0,0,+VLOOKUP($A23,'по изворима и контима'!$A$12:R$499,COLUMN('по изворима и контима'!O:O),FALSE))</f>
        <v>0</v>
      </c>
    </row>
    <row r="24" spans="1:15">
      <c r="A24">
        <f t="shared" si="4"/>
        <v>0</v>
      </c>
      <c r="B24">
        <f t="shared" si="1"/>
        <v>0</v>
      </c>
      <c r="C24" s="121">
        <f>IF(A24=0,0,+spisak!A$4)</f>
        <v>0</v>
      </c>
      <c r="D24">
        <f>IF(A24=0,0,+spisak!C$4)</f>
        <v>0</v>
      </c>
      <c r="E24" s="169">
        <f>IF(A24=0,0,+spisak!#REF!)</f>
        <v>0</v>
      </c>
      <c r="F24">
        <f>IF(A24=0,0,+VLOOKUP($A24,'по изворима и контима'!$A$12:D$499,4,FALSE))</f>
        <v>0</v>
      </c>
      <c r="G24">
        <f>IF(A24=0,0,+VLOOKUP($A24,'по изворима и контима'!$A$12:G$499,5,FALSE))</f>
        <v>0</v>
      </c>
      <c r="H24">
        <f>IF(A24=0,0,+VLOOKUP($A24,'по изворима и контима'!$A$12:H$499,6,FALSE))</f>
        <v>0</v>
      </c>
      <c r="I24">
        <f>IF(A24=0,0,+VLOOKUP($A24,'по изворима и контима'!$A$12:H$499,7,FALSE))</f>
        <v>0</v>
      </c>
      <c r="J24">
        <f>IF(A24=0,0,+VLOOKUP($A24,'по изворима и контима'!$A$12:I$499,8,FALSE))</f>
        <v>0</v>
      </c>
      <c r="K24">
        <f>IF(B24=0,0,+VLOOKUP($A24,'по изворима и контима'!$A$12:J$499,9,FALSE))</f>
        <v>0</v>
      </c>
      <c r="L24">
        <f>IF($A24=0,0,+VLOOKUP($F24,spisak!$C$11:$F$30,3,FALSE))</f>
        <v>0</v>
      </c>
      <c r="M24">
        <f>IF($A24=0,0,+VLOOKUP($F24,spisak!$C$11:$F$30,4,FALSE))</f>
        <v>0</v>
      </c>
      <c r="N24" s="140">
        <f t="shared" ref="N24" si="16">+IF(A24=0,0,"nakon 2019")</f>
        <v>0</v>
      </c>
      <c r="O24" s="122">
        <f>IF(C24=0,0,+VLOOKUP($A24,'по изворима и контима'!$A$12:R$499,COLUMN('по изворима и контима'!P:P),FALSE))</f>
        <v>0</v>
      </c>
    </row>
    <row r="25" spans="1:15">
      <c r="A25">
        <f>+IF(MAX(A$4:A22)&gt;=A$1,0,MAX(A$4:A22)+1)</f>
        <v>0</v>
      </c>
      <c r="B25">
        <f t="shared" si="1"/>
        <v>0</v>
      </c>
      <c r="C25" s="121">
        <f>IF(A25=0,0,+spisak!A$4)</f>
        <v>0</v>
      </c>
      <c r="D25">
        <f>IF(A25=0,0,+spisak!C$4)</f>
        <v>0</v>
      </c>
      <c r="E25" s="169">
        <f>IF(A25=0,0,+spisak!#REF!)</f>
        <v>0</v>
      </c>
      <c r="F25">
        <f>IF(A25=0,0,+VLOOKUP($A25,'по изворима и контима'!$A$12:D$499,4,FALSE))</f>
        <v>0</v>
      </c>
      <c r="G25">
        <f>IF(A25=0,0,+VLOOKUP($A25,'по изворима и контима'!$A$12:G$499,5,FALSE))</f>
        <v>0</v>
      </c>
      <c r="H25">
        <f>IF(A25=0,0,+VLOOKUP($A25,'по изворима и контима'!$A$12:H$499,6,FALSE))</f>
        <v>0</v>
      </c>
      <c r="I25">
        <f>IF(A25=0,0,+VLOOKUP($A25,'по изворима и контима'!$A$12:H$499,7,FALSE))</f>
        <v>0</v>
      </c>
      <c r="J25">
        <f>IF(A25=0,0,+VLOOKUP($A25,'по изворима и контима'!$A$12:I$499,8,FALSE))</f>
        <v>0</v>
      </c>
      <c r="K25">
        <f>IF(B25=0,0,+VLOOKUP($A25,'по изворима и контима'!$A$12:J$499,9,FALSE))</f>
        <v>0</v>
      </c>
      <c r="L25">
        <f>IF($A25=0,0,+VLOOKUP($F25,spisak!$C$11:$F$30,3,FALSE))</f>
        <v>0</v>
      </c>
      <c r="M25">
        <f>IF($A25=0,0,+VLOOKUP($F25,spisak!$C$11:$F$30,4,FALSE))</f>
        <v>0</v>
      </c>
      <c r="N25" s="140">
        <f t="shared" ref="N25" si="17">+IF(A25=0,0,"do 2015")</f>
        <v>0</v>
      </c>
      <c r="O25" s="122">
        <f>IF(A25=0,0,+VLOOKUP($A25,'по изворима и контима'!$A$12:L$499,COLUMN('по изворима и контима'!J:J),FALSE))</f>
        <v>0</v>
      </c>
    </row>
    <row r="26" spans="1:15">
      <c r="A26">
        <f t="shared" ref="A26:A31" si="18">+A25</f>
        <v>0</v>
      </c>
      <c r="B26">
        <f t="shared" si="1"/>
        <v>0</v>
      </c>
      <c r="C26" s="121">
        <f>IF(A26=0,0,+spisak!A$4)</f>
        <v>0</v>
      </c>
      <c r="D26">
        <f>IF(A26=0,0,+spisak!C$4)</f>
        <v>0</v>
      </c>
      <c r="E26" s="169">
        <f>IF(A26=0,0,+spisak!#REF!)</f>
        <v>0</v>
      </c>
      <c r="F26">
        <f>IF(A26=0,0,+VLOOKUP($A26,'по изворима и контима'!$A$12:D$499,4,FALSE))</f>
        <v>0</v>
      </c>
      <c r="G26">
        <f>IF(A26=0,0,+VLOOKUP($A26,'по изворима и контима'!$A$12:G$499,5,FALSE))</f>
        <v>0</v>
      </c>
      <c r="H26">
        <f>IF(A26=0,0,+VLOOKUP($A26,'по изворима и контима'!$A$12:H$499,6,FALSE))</f>
        <v>0</v>
      </c>
      <c r="I26">
        <f>IF(A26=0,0,+VLOOKUP($A26,'по изворима и контима'!$A$12:H$499,7,FALSE))</f>
        <v>0</v>
      </c>
      <c r="J26">
        <f>IF(A26=0,0,+VLOOKUP($A26,'по изворима и контима'!$A$12:I$499,8,FALSE))</f>
        <v>0</v>
      </c>
      <c r="K26">
        <f>IF(B26=0,0,+VLOOKUP($A26,'по изворима и контима'!$A$12:J$499,9,FALSE))</f>
        <v>0</v>
      </c>
      <c r="L26">
        <f>IF($A26=0,0,+VLOOKUP($F26,spisak!$C$11:$F$30,3,FALSE))</f>
        <v>0</v>
      </c>
      <c r="M26">
        <f>IF($A26=0,0,+VLOOKUP($F26,spisak!$C$11:$F$30,4,FALSE))</f>
        <v>0</v>
      </c>
      <c r="N26" s="140">
        <f t="shared" ref="N26" si="19">+IF(A26=0,0,"2016-plan")</f>
        <v>0</v>
      </c>
      <c r="O26" s="122">
        <f>IF(A26=0,0,+VLOOKUP($A26,'по изворима и контима'!$A$12:R$499,COLUMN('по изворима и контима'!K:K),FALSE))</f>
        <v>0</v>
      </c>
    </row>
    <row r="27" spans="1:15">
      <c r="A27">
        <f t="shared" si="18"/>
        <v>0</v>
      </c>
      <c r="B27">
        <f t="shared" si="1"/>
        <v>0</v>
      </c>
      <c r="C27" s="121">
        <f>IF(A27=0,0,+spisak!A$4)</f>
        <v>0</v>
      </c>
      <c r="D27">
        <f>IF(A27=0,0,+spisak!C$4)</f>
        <v>0</v>
      </c>
      <c r="E27" s="169">
        <f>IF(A27=0,0,+spisak!#REF!)</f>
        <v>0</v>
      </c>
      <c r="F27">
        <f>IF(A27=0,0,+VLOOKUP($A27,'по изворима и контима'!$A$12:D$499,4,FALSE))</f>
        <v>0</v>
      </c>
      <c r="G27">
        <f>IF(A27=0,0,+VLOOKUP($A27,'по изворима и контима'!$A$12:G$499,5,FALSE))</f>
        <v>0</v>
      </c>
      <c r="H27">
        <f>IF(A27=0,0,+VLOOKUP($A27,'по изворима и контима'!$A$12:H$499,6,FALSE))</f>
        <v>0</v>
      </c>
      <c r="I27">
        <f>IF(A27=0,0,+VLOOKUP($A27,'по изворима и контима'!$A$12:H$499,7,FALSE))</f>
        <v>0</v>
      </c>
      <c r="J27">
        <f>IF(A27=0,0,+VLOOKUP($A27,'по изворима и контима'!$A$12:I$499,8,FALSE))</f>
        <v>0</v>
      </c>
      <c r="K27">
        <f>IF(B27=0,0,+VLOOKUP($A27,'по изворима и контима'!$A$12:J$499,9,FALSE))</f>
        <v>0</v>
      </c>
      <c r="L27">
        <f>IF($A27=0,0,+VLOOKUP($F27,spisak!$C$11:$F$30,3,FALSE))</f>
        <v>0</v>
      </c>
      <c r="M27">
        <f>IF($A27=0,0,+VLOOKUP($F27,spisak!$C$11:$F$30,4,FALSE))</f>
        <v>0</v>
      </c>
      <c r="N27" s="140">
        <f t="shared" ref="N27" si="20">+IF(A27=0,0,"2016-procena")</f>
        <v>0</v>
      </c>
      <c r="O27" s="122">
        <f>IF(A27=0,0,+VLOOKUP($A27,'по изворима и контима'!$A$12:R$499,COLUMN('по изворима и контима'!L:L),FALSE))</f>
        <v>0</v>
      </c>
    </row>
    <row r="28" spans="1:15">
      <c r="A28">
        <f t="shared" si="18"/>
        <v>0</v>
      </c>
      <c r="B28">
        <f t="shared" si="1"/>
        <v>0</v>
      </c>
      <c r="C28" s="121">
        <f>IF(A28=0,0,+spisak!A$4)</f>
        <v>0</v>
      </c>
      <c r="D28">
        <f>IF(A28=0,0,+spisak!C$4)</f>
        <v>0</v>
      </c>
      <c r="E28" s="169">
        <f>IF(A28=0,0,+spisak!#REF!)</f>
        <v>0</v>
      </c>
      <c r="F28">
        <f>IF(A28=0,0,+VLOOKUP($A28,'по изворима и контима'!$A$12:D$499,4,FALSE))</f>
        <v>0</v>
      </c>
      <c r="G28">
        <f>IF(A28=0,0,+VLOOKUP($A28,'по изворима и контима'!$A$12:G$499,5,FALSE))</f>
        <v>0</v>
      </c>
      <c r="H28">
        <f>IF(A28=0,0,+VLOOKUP($A28,'по изворима и контима'!$A$12:H$499,6,FALSE))</f>
        <v>0</v>
      </c>
      <c r="I28">
        <f>IF(A28=0,0,+VLOOKUP($A28,'по изворима и контима'!$A$12:H$499,7,FALSE))</f>
        <v>0</v>
      </c>
      <c r="J28">
        <f>IF(A28=0,0,+VLOOKUP($A28,'по изворима и контима'!$A$12:I$499,8,FALSE))</f>
        <v>0</v>
      </c>
      <c r="K28">
        <f>IF(B28=0,0,+VLOOKUP($A28,'по изворима и контима'!$A$12:J$499,9,FALSE))</f>
        <v>0</v>
      </c>
      <c r="L28">
        <f>IF($A28=0,0,+VLOOKUP($F28,spisak!$C$11:$F$30,3,FALSE))</f>
        <v>0</v>
      </c>
      <c r="M28">
        <f>IF($A28=0,0,+VLOOKUP($F28,spisak!$C$11:$F$30,4,FALSE))</f>
        <v>0</v>
      </c>
      <c r="N28" s="140">
        <f t="shared" ref="N28" si="21">+IF(A28=0,0,"2017")</f>
        <v>0</v>
      </c>
      <c r="O28" s="122">
        <f>IF(A28=0,0,+VLOOKUP($A28,'по изворима и контима'!$A$12:R$499,COLUMN('по изворима и контима'!M:M),FALSE))</f>
        <v>0</v>
      </c>
    </row>
    <row r="29" spans="1:15">
      <c r="A29">
        <f t="shared" si="18"/>
        <v>0</v>
      </c>
      <c r="B29">
        <f t="shared" si="1"/>
        <v>0</v>
      </c>
      <c r="C29" s="121">
        <f>IF(A29=0,0,+spisak!A$4)</f>
        <v>0</v>
      </c>
      <c r="D29">
        <f>IF(A29=0,0,+spisak!C$4)</f>
        <v>0</v>
      </c>
      <c r="E29" s="169">
        <f>IF(A29=0,0,+spisak!#REF!)</f>
        <v>0</v>
      </c>
      <c r="F29">
        <f>IF(A29=0,0,+VLOOKUP($A29,'по изворима и контима'!$A$12:D$499,4,FALSE))</f>
        <v>0</v>
      </c>
      <c r="G29">
        <f>IF(A29=0,0,+VLOOKUP($A29,'по изворима и контима'!$A$12:G$499,5,FALSE))</f>
        <v>0</v>
      </c>
      <c r="H29">
        <f>IF(A29=0,0,+VLOOKUP($A29,'по изворима и контима'!$A$12:H$499,6,FALSE))</f>
        <v>0</v>
      </c>
      <c r="I29">
        <f>IF(A29=0,0,+VLOOKUP($A29,'по изворима и контима'!$A$12:H$499,7,FALSE))</f>
        <v>0</v>
      </c>
      <c r="J29">
        <f>IF(A29=0,0,+VLOOKUP($A29,'по изворима и контима'!$A$12:I$499,8,FALSE))</f>
        <v>0</v>
      </c>
      <c r="K29">
        <f>IF(B29=0,0,+VLOOKUP($A29,'по изворима и контима'!$A$12:J$499,9,FALSE))</f>
        <v>0</v>
      </c>
      <c r="L29">
        <f>IF($A29=0,0,+VLOOKUP($F29,spisak!$C$11:$F$30,3,FALSE))</f>
        <v>0</v>
      </c>
      <c r="M29">
        <f>IF($A29=0,0,+VLOOKUP($F29,spisak!$C$11:$F$30,4,FALSE))</f>
        <v>0</v>
      </c>
      <c r="N29" s="140">
        <f t="shared" ref="N29" si="22">+IF(A29=0,0,"2018")</f>
        <v>0</v>
      </c>
      <c r="O29" s="122">
        <f>IF(C29=0,0,+VLOOKUP($A29,'по изворима и контима'!$A$12:R$499,COLUMN('по изворима и контима'!N:N),FALSE))</f>
        <v>0</v>
      </c>
    </row>
    <row r="30" spans="1:15">
      <c r="A30">
        <f t="shared" si="18"/>
        <v>0</v>
      </c>
      <c r="B30">
        <f t="shared" si="1"/>
        <v>0</v>
      </c>
      <c r="C30" s="121">
        <f>IF(A30=0,0,+spisak!A$4)</f>
        <v>0</v>
      </c>
      <c r="D30">
        <f>IF(A30=0,0,+spisak!C$4)</f>
        <v>0</v>
      </c>
      <c r="E30" s="169">
        <f>IF(A30=0,0,+spisak!#REF!)</f>
        <v>0</v>
      </c>
      <c r="F30">
        <f>IF(A30=0,0,+VLOOKUP($A30,'по изворима и контима'!$A$12:D$499,4,FALSE))</f>
        <v>0</v>
      </c>
      <c r="G30">
        <f>IF(A30=0,0,+VLOOKUP($A30,'по изворима и контима'!$A$12:G$499,5,FALSE))</f>
        <v>0</v>
      </c>
      <c r="H30">
        <f>IF(A30=0,0,+VLOOKUP($A30,'по изворима и контима'!$A$12:H$499,6,FALSE))</f>
        <v>0</v>
      </c>
      <c r="I30">
        <f>IF(A30=0,0,+VLOOKUP($A30,'по изворима и контима'!$A$12:H$499,7,FALSE))</f>
        <v>0</v>
      </c>
      <c r="J30">
        <f>IF(A30=0,0,+VLOOKUP($A30,'по изворима и контима'!$A$12:I$499,8,FALSE))</f>
        <v>0</v>
      </c>
      <c r="K30">
        <f>IF(B30=0,0,+VLOOKUP($A30,'по изворима и контима'!$A$12:J$499,9,FALSE))</f>
        <v>0</v>
      </c>
      <c r="L30">
        <f>IF($A30=0,0,+VLOOKUP($F30,spisak!$C$11:$F$30,3,FALSE))</f>
        <v>0</v>
      </c>
      <c r="M30">
        <f>IF($A30=0,0,+VLOOKUP($F30,spisak!$C$11:$F$30,4,FALSE))</f>
        <v>0</v>
      </c>
      <c r="N30" s="140">
        <f t="shared" ref="N30" si="23">+IF(A30=0,0,"2019")</f>
        <v>0</v>
      </c>
      <c r="O30" s="122">
        <f>IF(C30=0,0,+VLOOKUP($A30,'по изворима и контима'!$A$12:R$499,COLUMN('по изворима и контима'!O:O),FALSE))</f>
        <v>0</v>
      </c>
    </row>
    <row r="31" spans="1:15">
      <c r="A31">
        <f t="shared" si="18"/>
        <v>0</v>
      </c>
      <c r="B31">
        <f t="shared" si="1"/>
        <v>0</v>
      </c>
      <c r="C31" s="121">
        <f>IF(A31=0,0,+spisak!A$4)</f>
        <v>0</v>
      </c>
      <c r="D31">
        <f>IF(A31=0,0,+spisak!C$4)</f>
        <v>0</v>
      </c>
      <c r="E31" s="169">
        <f>IF(A31=0,0,+spisak!#REF!)</f>
        <v>0</v>
      </c>
      <c r="F31">
        <f>IF(A31=0,0,+VLOOKUP($A31,'по изворима и контима'!$A$12:D$499,4,FALSE))</f>
        <v>0</v>
      </c>
      <c r="G31">
        <f>IF(A31=0,0,+VLOOKUP($A31,'по изворима и контима'!$A$12:G$499,5,FALSE))</f>
        <v>0</v>
      </c>
      <c r="H31">
        <f>IF(A31=0,0,+VLOOKUP($A31,'по изворима и контима'!$A$12:H$499,6,FALSE))</f>
        <v>0</v>
      </c>
      <c r="I31">
        <f>IF(A31=0,0,+VLOOKUP($A31,'по изворима и контима'!$A$12:H$499,7,FALSE))</f>
        <v>0</v>
      </c>
      <c r="J31">
        <f>IF(A31=0,0,+VLOOKUP($A31,'по изворима и контима'!$A$12:I$499,8,FALSE))</f>
        <v>0</v>
      </c>
      <c r="K31">
        <f>IF(B31=0,0,+VLOOKUP($A31,'по изворима и контима'!$A$12:J$499,9,FALSE))</f>
        <v>0</v>
      </c>
      <c r="L31">
        <f>IF($A31=0,0,+VLOOKUP($F31,spisak!$C$11:$F$30,3,FALSE))</f>
        <v>0</v>
      </c>
      <c r="M31">
        <f>IF($A31=0,0,+VLOOKUP($F31,spisak!$C$11:$F$30,4,FALSE))</f>
        <v>0</v>
      </c>
      <c r="N31" s="140">
        <f t="shared" ref="N31" si="24">+IF(A31=0,0,"nakon 2019")</f>
        <v>0</v>
      </c>
      <c r="O31" s="122">
        <f>IF(C31=0,0,+VLOOKUP($A31,'по изворима и контима'!$A$12:R$499,COLUMN('по изворима и контима'!P:P),FALSE))</f>
        <v>0</v>
      </c>
    </row>
    <row r="32" spans="1:15">
      <c r="A32">
        <f>+IF(MAX(A$4:A29)&gt;=A$1,0,MAX(A$4:A29)+1)</f>
        <v>0</v>
      </c>
      <c r="B32">
        <f t="shared" ref="B32:B52" si="25">+IF(A32&gt;0,+B31+1,0)</f>
        <v>0</v>
      </c>
      <c r="C32" s="121">
        <f>IF(A32=0,0,+spisak!A$4)</f>
        <v>0</v>
      </c>
      <c r="D32">
        <f>IF(A32=0,0,+spisak!C$4)</f>
        <v>0</v>
      </c>
      <c r="E32" s="169">
        <f>IF(A32=0,0,+spisak!#REF!)</f>
        <v>0</v>
      </c>
      <c r="F32">
        <f>IF(A32=0,0,+VLOOKUP($A32,'по изворима и контима'!$A$12:D$499,4,FALSE))</f>
        <v>0</v>
      </c>
      <c r="G32">
        <f>IF(A32=0,0,+VLOOKUP($A32,'по изворима и контима'!$A$12:G$499,5,FALSE))</f>
        <v>0</v>
      </c>
      <c r="H32">
        <f>IF(A32=0,0,+VLOOKUP($A32,'по изворима и контима'!$A$12:H$499,6,FALSE))</f>
        <v>0</v>
      </c>
      <c r="I32">
        <f>IF(A32=0,0,+VLOOKUP($A32,'по изворима и контима'!$A$12:H$499,7,FALSE))</f>
        <v>0</v>
      </c>
      <c r="J32">
        <f>IF(A32=0,0,+VLOOKUP($A32,'по изворима и контима'!$A$12:I$499,8,FALSE))</f>
        <v>0</v>
      </c>
      <c r="K32">
        <f>IF(B32=0,0,+VLOOKUP($A32,'по изворима и контима'!$A$12:J$499,9,FALSE))</f>
        <v>0</v>
      </c>
      <c r="L32">
        <f>IF($A32=0,0,+VLOOKUP($F32,spisak!$C$11:$F$30,3,FALSE))</f>
        <v>0</v>
      </c>
      <c r="M32">
        <f>IF($A32=0,0,+VLOOKUP($F32,spisak!$C$11:$F$30,4,FALSE))</f>
        <v>0</v>
      </c>
      <c r="N32" s="140">
        <f t="shared" ref="N32" si="26">+IF(A32=0,0,"do 2015")</f>
        <v>0</v>
      </c>
      <c r="O32" s="122">
        <f>IF(A32=0,0,+VLOOKUP($A32,'по изворима и контима'!$A$12:L$499,COLUMN('по изворима и контима'!J:J),FALSE))</f>
        <v>0</v>
      </c>
    </row>
    <row r="33" spans="1:15">
      <c r="A33">
        <f t="shared" ref="A33:A38" si="27">+A32</f>
        <v>0</v>
      </c>
      <c r="B33">
        <f t="shared" si="25"/>
        <v>0</v>
      </c>
      <c r="C33" s="121">
        <f>IF(A33=0,0,+spisak!A$4)</f>
        <v>0</v>
      </c>
      <c r="D33">
        <f>IF(A33=0,0,+spisak!C$4)</f>
        <v>0</v>
      </c>
      <c r="E33" s="169">
        <f>IF(A33=0,0,+spisak!#REF!)</f>
        <v>0</v>
      </c>
      <c r="F33">
        <f>IF(A33=0,0,+VLOOKUP($A33,'по изворима и контима'!$A$12:D$499,4,FALSE))</f>
        <v>0</v>
      </c>
      <c r="G33">
        <f>IF(A33=0,0,+VLOOKUP($A33,'по изворима и контима'!$A$12:G$499,5,FALSE))</f>
        <v>0</v>
      </c>
      <c r="H33">
        <f>IF(A33=0,0,+VLOOKUP($A33,'по изворима и контима'!$A$12:H$499,6,FALSE))</f>
        <v>0</v>
      </c>
      <c r="I33">
        <f>IF(A33=0,0,+VLOOKUP($A33,'по изворима и контима'!$A$12:H$499,7,FALSE))</f>
        <v>0</v>
      </c>
      <c r="J33">
        <f>IF(A33=0,0,+VLOOKUP($A33,'по изворима и контима'!$A$12:I$499,8,FALSE))</f>
        <v>0</v>
      </c>
      <c r="K33">
        <f>IF(B33=0,0,+VLOOKUP($A33,'по изворима и контима'!$A$12:J$499,9,FALSE))</f>
        <v>0</v>
      </c>
      <c r="L33">
        <f>IF($A33=0,0,+VLOOKUP($F33,spisak!$C$11:$F$30,3,FALSE))</f>
        <v>0</v>
      </c>
      <c r="M33">
        <f>IF($A33=0,0,+VLOOKUP($F33,spisak!$C$11:$F$30,4,FALSE))</f>
        <v>0</v>
      </c>
      <c r="N33" s="140">
        <f t="shared" ref="N33" si="28">+IF(A33=0,0,"2016-plan")</f>
        <v>0</v>
      </c>
      <c r="O33" s="122">
        <f>IF(A33=0,0,+VLOOKUP($A33,'по изворима и контима'!$A$12:R$499,COLUMN('по изворима и контима'!K:K),FALSE))</f>
        <v>0</v>
      </c>
    </row>
    <row r="34" spans="1:15">
      <c r="A34">
        <f t="shared" si="27"/>
        <v>0</v>
      </c>
      <c r="B34">
        <f t="shared" si="25"/>
        <v>0</v>
      </c>
      <c r="C34" s="121">
        <f>IF(A34=0,0,+spisak!A$4)</f>
        <v>0</v>
      </c>
      <c r="D34">
        <f>IF(A34=0,0,+spisak!C$4)</f>
        <v>0</v>
      </c>
      <c r="E34" s="169">
        <f>IF(A34=0,0,+spisak!#REF!)</f>
        <v>0</v>
      </c>
      <c r="F34">
        <f>IF(A34=0,0,+VLOOKUP($A34,'по изворима и контима'!$A$12:D$499,4,FALSE))</f>
        <v>0</v>
      </c>
      <c r="G34">
        <f>IF(A34=0,0,+VLOOKUP($A34,'по изворима и контима'!$A$12:G$499,5,FALSE))</f>
        <v>0</v>
      </c>
      <c r="H34">
        <f>IF(A34=0,0,+VLOOKUP($A34,'по изворима и контима'!$A$12:H$499,6,FALSE))</f>
        <v>0</v>
      </c>
      <c r="I34">
        <f>IF(A34=0,0,+VLOOKUP($A34,'по изворима и контима'!$A$12:H$499,7,FALSE))</f>
        <v>0</v>
      </c>
      <c r="J34">
        <f>IF(A34=0,0,+VLOOKUP($A34,'по изворима и контима'!$A$12:I$499,8,FALSE))</f>
        <v>0</v>
      </c>
      <c r="K34">
        <f>IF(B34=0,0,+VLOOKUP($A34,'по изворима и контима'!$A$12:J$499,9,FALSE))</f>
        <v>0</v>
      </c>
      <c r="L34">
        <f>IF($A34=0,0,+VLOOKUP($F34,spisak!$C$11:$F$30,3,FALSE))</f>
        <v>0</v>
      </c>
      <c r="M34">
        <f>IF($A34=0,0,+VLOOKUP($F34,spisak!$C$11:$F$30,4,FALSE))</f>
        <v>0</v>
      </c>
      <c r="N34" s="140">
        <f t="shared" ref="N34" si="29">+IF(A34=0,0,"2016-procena")</f>
        <v>0</v>
      </c>
      <c r="O34" s="122">
        <f>IF(A34=0,0,+VLOOKUP($A34,'по изворима и контима'!$A$12:R$499,COLUMN('по изворима и контима'!L:L),FALSE))</f>
        <v>0</v>
      </c>
    </row>
    <row r="35" spans="1:15">
      <c r="A35">
        <f t="shared" si="27"/>
        <v>0</v>
      </c>
      <c r="B35">
        <f t="shared" si="25"/>
        <v>0</v>
      </c>
      <c r="C35" s="121">
        <f>IF(A35=0,0,+spisak!A$4)</f>
        <v>0</v>
      </c>
      <c r="D35">
        <f>IF(A35=0,0,+spisak!C$4)</f>
        <v>0</v>
      </c>
      <c r="E35" s="169">
        <f>IF(A35=0,0,+spisak!#REF!)</f>
        <v>0</v>
      </c>
      <c r="F35">
        <f>IF(A35=0,0,+VLOOKUP($A35,'по изворима и контима'!$A$12:D$499,4,FALSE))</f>
        <v>0</v>
      </c>
      <c r="G35">
        <f>IF(A35=0,0,+VLOOKUP($A35,'по изворима и контима'!$A$12:G$499,5,FALSE))</f>
        <v>0</v>
      </c>
      <c r="H35">
        <f>IF(A35=0,0,+VLOOKUP($A35,'по изворима и контима'!$A$12:H$499,6,FALSE))</f>
        <v>0</v>
      </c>
      <c r="I35">
        <f>IF(A35=0,0,+VLOOKUP($A35,'по изворима и контима'!$A$12:H$499,7,FALSE))</f>
        <v>0</v>
      </c>
      <c r="J35">
        <f>IF(A35=0,0,+VLOOKUP($A35,'по изворима и контима'!$A$12:I$499,8,FALSE))</f>
        <v>0</v>
      </c>
      <c r="K35">
        <f>IF(B35=0,0,+VLOOKUP($A35,'по изворима и контима'!$A$12:J$499,9,FALSE))</f>
        <v>0</v>
      </c>
      <c r="L35">
        <f>IF($A35=0,0,+VLOOKUP($F35,spisak!$C$11:$F$30,3,FALSE))</f>
        <v>0</v>
      </c>
      <c r="M35">
        <f>IF($A35=0,0,+VLOOKUP($F35,spisak!$C$11:$F$30,4,FALSE))</f>
        <v>0</v>
      </c>
      <c r="N35" s="140">
        <f t="shared" ref="N35" si="30">+IF(A35=0,0,"2017")</f>
        <v>0</v>
      </c>
      <c r="O35" s="122">
        <f>IF(A35=0,0,+VLOOKUP($A35,'по изворима и контима'!$A$12:R$499,COLUMN('по изворима и контима'!M:M),FALSE))</f>
        <v>0</v>
      </c>
    </row>
    <row r="36" spans="1:15">
      <c r="A36">
        <f t="shared" si="27"/>
        <v>0</v>
      </c>
      <c r="B36">
        <f t="shared" si="25"/>
        <v>0</v>
      </c>
      <c r="C36" s="121">
        <f>IF(A36=0,0,+spisak!A$4)</f>
        <v>0</v>
      </c>
      <c r="D36">
        <f>IF(A36=0,0,+spisak!C$4)</f>
        <v>0</v>
      </c>
      <c r="E36" s="169">
        <f>IF(A36=0,0,+spisak!#REF!)</f>
        <v>0</v>
      </c>
      <c r="F36">
        <f>IF(A36=0,0,+VLOOKUP($A36,'по изворима и контима'!$A$12:D$499,4,FALSE))</f>
        <v>0</v>
      </c>
      <c r="G36">
        <f>IF(A36=0,0,+VLOOKUP($A36,'по изворима и контима'!$A$12:G$499,5,FALSE))</f>
        <v>0</v>
      </c>
      <c r="H36">
        <f>IF(A36=0,0,+VLOOKUP($A36,'по изворима и контима'!$A$12:H$499,6,FALSE))</f>
        <v>0</v>
      </c>
      <c r="I36">
        <f>IF(A36=0,0,+VLOOKUP($A36,'по изворима и контима'!$A$12:H$499,7,FALSE))</f>
        <v>0</v>
      </c>
      <c r="J36">
        <f>IF(A36=0,0,+VLOOKUP($A36,'по изворима и контима'!$A$12:I$499,8,FALSE))</f>
        <v>0</v>
      </c>
      <c r="K36">
        <f>IF(B36=0,0,+VLOOKUP($A36,'по изворима и контима'!$A$12:J$499,9,FALSE))</f>
        <v>0</v>
      </c>
      <c r="L36">
        <f>IF($A36=0,0,+VLOOKUP($F36,spisak!$C$11:$F$30,3,FALSE))</f>
        <v>0</v>
      </c>
      <c r="M36">
        <f>IF($A36=0,0,+VLOOKUP($F36,spisak!$C$11:$F$30,4,FALSE))</f>
        <v>0</v>
      </c>
      <c r="N36" s="140">
        <f t="shared" ref="N36" si="31">+IF(A36=0,0,"2018")</f>
        <v>0</v>
      </c>
      <c r="O36" s="122">
        <f>IF(C36=0,0,+VLOOKUP($A36,'по изворима и контима'!$A$12:R$499,COLUMN('по изворима и контима'!N:N),FALSE))</f>
        <v>0</v>
      </c>
    </row>
    <row r="37" spans="1:15">
      <c r="A37">
        <f t="shared" si="27"/>
        <v>0</v>
      </c>
      <c r="B37">
        <f t="shared" si="25"/>
        <v>0</v>
      </c>
      <c r="C37" s="121">
        <f>IF(A37=0,0,+spisak!A$4)</f>
        <v>0</v>
      </c>
      <c r="D37">
        <f>IF(A37=0,0,+spisak!C$4)</f>
        <v>0</v>
      </c>
      <c r="E37" s="169">
        <f>IF(A37=0,0,+spisak!#REF!)</f>
        <v>0</v>
      </c>
      <c r="F37">
        <f>IF(A37=0,0,+VLOOKUP($A37,'по изворима и контима'!$A$12:D$499,4,FALSE))</f>
        <v>0</v>
      </c>
      <c r="G37">
        <f>IF(A37=0,0,+VLOOKUP($A37,'по изворима и контима'!$A$12:G$499,5,FALSE))</f>
        <v>0</v>
      </c>
      <c r="H37">
        <f>IF(A37=0,0,+VLOOKUP($A37,'по изворима и контима'!$A$12:H$499,6,FALSE))</f>
        <v>0</v>
      </c>
      <c r="I37">
        <f>IF(A37=0,0,+VLOOKUP($A37,'по изворима и контима'!$A$12:H$499,7,FALSE))</f>
        <v>0</v>
      </c>
      <c r="J37">
        <f>IF(A37=0,0,+VLOOKUP($A37,'по изворима и контима'!$A$12:I$499,8,FALSE))</f>
        <v>0</v>
      </c>
      <c r="K37">
        <f>IF(B37=0,0,+VLOOKUP($A37,'по изворима и контима'!$A$12:J$499,9,FALSE))</f>
        <v>0</v>
      </c>
      <c r="L37">
        <f>IF($A37=0,0,+VLOOKUP($F37,spisak!$C$11:$F$30,3,FALSE))</f>
        <v>0</v>
      </c>
      <c r="M37">
        <f>IF($A37=0,0,+VLOOKUP($F37,spisak!$C$11:$F$30,4,FALSE))</f>
        <v>0</v>
      </c>
      <c r="N37" s="140">
        <f t="shared" ref="N37" si="32">+IF(A37=0,0,"2019")</f>
        <v>0</v>
      </c>
      <c r="O37" s="122">
        <f>IF(C37=0,0,+VLOOKUP($A37,'по изворима и контима'!$A$12:R$499,COLUMN('по изворима и контима'!O:O),FALSE))</f>
        <v>0</v>
      </c>
    </row>
    <row r="38" spans="1:15">
      <c r="A38">
        <f t="shared" si="27"/>
        <v>0</v>
      </c>
      <c r="B38">
        <f t="shared" si="25"/>
        <v>0</v>
      </c>
      <c r="C38" s="121">
        <f>IF(A38=0,0,+spisak!A$4)</f>
        <v>0</v>
      </c>
      <c r="D38">
        <f>IF(A38=0,0,+spisak!C$4)</f>
        <v>0</v>
      </c>
      <c r="E38" s="169">
        <f>IF(A38=0,0,+spisak!#REF!)</f>
        <v>0</v>
      </c>
      <c r="F38">
        <f>IF(A38=0,0,+VLOOKUP($A38,'по изворима и контима'!$A$12:D$499,4,FALSE))</f>
        <v>0</v>
      </c>
      <c r="G38">
        <f>IF(A38=0,0,+VLOOKUP($A38,'по изворима и контима'!$A$12:G$499,5,FALSE))</f>
        <v>0</v>
      </c>
      <c r="H38">
        <f>IF(A38=0,0,+VLOOKUP($A38,'по изворима и контима'!$A$12:H$499,6,FALSE))</f>
        <v>0</v>
      </c>
      <c r="I38">
        <f>IF(A38=0,0,+VLOOKUP($A38,'по изворима и контима'!$A$12:H$499,7,FALSE))</f>
        <v>0</v>
      </c>
      <c r="J38">
        <f>IF(A38=0,0,+VLOOKUP($A38,'по изворима и контима'!$A$12:I$499,8,FALSE))</f>
        <v>0</v>
      </c>
      <c r="K38">
        <f>IF(B38=0,0,+VLOOKUP($A38,'по изворима и контима'!$A$12:J$499,9,FALSE))</f>
        <v>0</v>
      </c>
      <c r="L38">
        <f>IF($A38=0,0,+VLOOKUP($F38,spisak!$C$11:$F$30,3,FALSE))</f>
        <v>0</v>
      </c>
      <c r="M38">
        <f>IF($A38=0,0,+VLOOKUP($F38,spisak!$C$11:$F$30,4,FALSE))</f>
        <v>0</v>
      </c>
      <c r="N38" s="140">
        <f t="shared" ref="N38" si="33">+IF(A38=0,0,"nakon 2019")</f>
        <v>0</v>
      </c>
      <c r="O38" s="122">
        <f>IF(C38=0,0,+VLOOKUP($A38,'по изворима и контима'!$A$12:R$499,COLUMN('по изворима и контима'!P:P),FALSE))</f>
        <v>0</v>
      </c>
    </row>
    <row r="39" spans="1:15">
      <c r="A39">
        <f>+IF(MAX(A$4:A36)&gt;=A$1,0,MAX(A$4:A36)+1)</f>
        <v>0</v>
      </c>
      <c r="B39">
        <f t="shared" si="25"/>
        <v>0</v>
      </c>
      <c r="C39" s="121">
        <f>IF(A39=0,0,+spisak!A$4)</f>
        <v>0</v>
      </c>
      <c r="D39">
        <f>IF(A39=0,0,+spisak!C$4)</f>
        <v>0</v>
      </c>
      <c r="E39" s="169">
        <f>IF(A39=0,0,+spisak!#REF!)</f>
        <v>0</v>
      </c>
      <c r="F39">
        <f>IF(A39=0,0,+VLOOKUP($A39,'по изворима и контима'!$A$12:D$499,4,FALSE))</f>
        <v>0</v>
      </c>
      <c r="G39">
        <f>IF(A39=0,0,+VLOOKUP($A39,'по изворима и контима'!$A$12:G$499,5,FALSE))</f>
        <v>0</v>
      </c>
      <c r="H39">
        <f>IF(A39=0,0,+VLOOKUP($A39,'по изворима и контима'!$A$12:H$499,6,FALSE))</f>
        <v>0</v>
      </c>
      <c r="I39">
        <f>IF(A39=0,0,+VLOOKUP($A39,'по изворима и контима'!$A$12:H$499,7,FALSE))</f>
        <v>0</v>
      </c>
      <c r="J39">
        <f>IF(A39=0,0,+VLOOKUP($A39,'по изворима и контима'!$A$12:I$499,8,FALSE))</f>
        <v>0</v>
      </c>
      <c r="K39">
        <f>IF(B39=0,0,+VLOOKUP($A39,'по изворима и контима'!$A$12:J$499,9,FALSE))</f>
        <v>0</v>
      </c>
      <c r="L39">
        <f>IF($A39=0,0,+VLOOKUP($F39,spisak!$C$11:$F$30,3,FALSE))</f>
        <v>0</v>
      </c>
      <c r="M39">
        <f>IF($A39=0,0,+VLOOKUP($F39,spisak!$C$11:$F$30,4,FALSE))</f>
        <v>0</v>
      </c>
      <c r="N39" s="140">
        <f t="shared" ref="N39" si="34">+IF(A39=0,0,"do 2015")</f>
        <v>0</v>
      </c>
      <c r="O39" s="122">
        <f>IF(A39=0,0,+VLOOKUP($A39,'по изворима и контима'!$A$12:L$499,COLUMN('по изворима и контима'!J:J),FALSE))</f>
        <v>0</v>
      </c>
    </row>
    <row r="40" spans="1:15">
      <c r="A40">
        <f t="shared" ref="A40:A45" si="35">+A39</f>
        <v>0</v>
      </c>
      <c r="B40">
        <f t="shared" si="25"/>
        <v>0</v>
      </c>
      <c r="C40" s="121">
        <f>IF(A40=0,0,+spisak!A$4)</f>
        <v>0</v>
      </c>
      <c r="D40">
        <f>IF(A40=0,0,+spisak!C$4)</f>
        <v>0</v>
      </c>
      <c r="E40" s="169">
        <f>IF(A40=0,0,+spisak!#REF!)</f>
        <v>0</v>
      </c>
      <c r="F40">
        <f>IF(A40=0,0,+VLOOKUP($A40,'по изворима и контима'!$A$12:D$499,4,FALSE))</f>
        <v>0</v>
      </c>
      <c r="G40">
        <f>IF(A40=0,0,+VLOOKUP($A40,'по изворима и контима'!$A$12:G$499,5,FALSE))</f>
        <v>0</v>
      </c>
      <c r="H40">
        <f>IF(A40=0,0,+VLOOKUP($A40,'по изворима и контима'!$A$12:H$499,6,FALSE))</f>
        <v>0</v>
      </c>
      <c r="I40">
        <f>IF(A40=0,0,+VLOOKUP($A40,'по изворима и контима'!$A$12:H$499,7,FALSE))</f>
        <v>0</v>
      </c>
      <c r="J40">
        <f>IF(A40=0,0,+VLOOKUP($A40,'по изворима и контима'!$A$12:I$499,8,FALSE))</f>
        <v>0</v>
      </c>
      <c r="K40">
        <f>IF(B40=0,0,+VLOOKUP($A40,'по изворима и контима'!$A$12:J$499,9,FALSE))</f>
        <v>0</v>
      </c>
      <c r="L40">
        <f>IF($A40=0,0,+VLOOKUP($F40,spisak!$C$11:$F$30,3,FALSE))</f>
        <v>0</v>
      </c>
      <c r="M40">
        <f>IF($A40=0,0,+VLOOKUP($F40,spisak!$C$11:$F$30,4,FALSE))</f>
        <v>0</v>
      </c>
      <c r="N40" s="140">
        <f t="shared" ref="N40" si="36">+IF(A40=0,0,"2016-plan")</f>
        <v>0</v>
      </c>
      <c r="O40" s="122">
        <f>IF(A40=0,0,+VLOOKUP($A40,'по изворима и контима'!$A$12:R$499,COLUMN('по изворима и контима'!K:K),FALSE))</f>
        <v>0</v>
      </c>
    </row>
    <row r="41" spans="1:15">
      <c r="A41">
        <f t="shared" si="35"/>
        <v>0</v>
      </c>
      <c r="B41">
        <f t="shared" si="25"/>
        <v>0</v>
      </c>
      <c r="C41" s="121">
        <f>IF(A41=0,0,+spisak!A$4)</f>
        <v>0</v>
      </c>
      <c r="D41">
        <f>IF(A41=0,0,+spisak!C$4)</f>
        <v>0</v>
      </c>
      <c r="E41" s="169">
        <f>IF(A41=0,0,+spisak!#REF!)</f>
        <v>0</v>
      </c>
      <c r="F41">
        <f>IF(A41=0,0,+VLOOKUP($A41,'по изворима и контима'!$A$12:D$499,4,FALSE))</f>
        <v>0</v>
      </c>
      <c r="G41">
        <f>IF(A41=0,0,+VLOOKUP($A41,'по изворима и контима'!$A$12:G$499,5,FALSE))</f>
        <v>0</v>
      </c>
      <c r="H41">
        <f>IF(A41=0,0,+VLOOKUP($A41,'по изворима и контима'!$A$12:H$499,6,FALSE))</f>
        <v>0</v>
      </c>
      <c r="I41">
        <f>IF(A41=0,0,+VLOOKUP($A41,'по изворима и контима'!$A$12:H$499,7,FALSE))</f>
        <v>0</v>
      </c>
      <c r="J41">
        <f>IF(A41=0,0,+VLOOKUP($A41,'по изворима и контима'!$A$12:I$499,8,FALSE))</f>
        <v>0</v>
      </c>
      <c r="K41">
        <f>IF(B41=0,0,+VLOOKUP($A41,'по изворима и контима'!$A$12:J$499,9,FALSE))</f>
        <v>0</v>
      </c>
      <c r="L41">
        <f>IF($A41=0,0,+VLOOKUP($F41,spisak!$C$11:$F$30,3,FALSE))</f>
        <v>0</v>
      </c>
      <c r="M41">
        <f>IF($A41=0,0,+VLOOKUP($F41,spisak!$C$11:$F$30,4,FALSE))</f>
        <v>0</v>
      </c>
      <c r="N41" s="140">
        <f t="shared" ref="N41" si="37">+IF(A41=0,0,"2016-procena")</f>
        <v>0</v>
      </c>
      <c r="O41" s="122">
        <f>IF(A41=0,0,+VLOOKUP($A41,'по изворима и контима'!$A$12:R$499,COLUMN('по изворима и контима'!L:L),FALSE))</f>
        <v>0</v>
      </c>
    </row>
    <row r="42" spans="1:15">
      <c r="A42">
        <f t="shared" si="35"/>
        <v>0</v>
      </c>
      <c r="B42">
        <f t="shared" si="25"/>
        <v>0</v>
      </c>
      <c r="C42" s="121">
        <f>IF(A42=0,0,+spisak!A$4)</f>
        <v>0</v>
      </c>
      <c r="D42">
        <f>IF(A42=0,0,+spisak!C$4)</f>
        <v>0</v>
      </c>
      <c r="E42" s="169">
        <f>IF(A42=0,0,+spisak!#REF!)</f>
        <v>0</v>
      </c>
      <c r="F42">
        <f>IF(A42=0,0,+VLOOKUP($A42,'по изворима и контима'!$A$12:D$499,4,FALSE))</f>
        <v>0</v>
      </c>
      <c r="G42">
        <f>IF(A42=0,0,+VLOOKUP($A42,'по изворима и контима'!$A$12:G$499,5,FALSE))</f>
        <v>0</v>
      </c>
      <c r="H42">
        <f>IF(A42=0,0,+VLOOKUP($A42,'по изворима и контима'!$A$12:H$499,6,FALSE))</f>
        <v>0</v>
      </c>
      <c r="I42">
        <f>IF(A42=0,0,+VLOOKUP($A42,'по изворима и контима'!$A$12:H$499,7,FALSE))</f>
        <v>0</v>
      </c>
      <c r="J42">
        <f>IF(A42=0,0,+VLOOKUP($A42,'по изворима и контима'!$A$12:I$499,8,FALSE))</f>
        <v>0</v>
      </c>
      <c r="K42">
        <f>IF(B42=0,0,+VLOOKUP($A42,'по изворима и контима'!$A$12:J$499,9,FALSE))</f>
        <v>0</v>
      </c>
      <c r="L42">
        <f>IF($A42=0,0,+VLOOKUP($F42,spisak!$C$11:$F$30,3,FALSE))</f>
        <v>0</v>
      </c>
      <c r="M42">
        <f>IF($A42=0,0,+VLOOKUP($F42,spisak!$C$11:$F$30,4,FALSE))</f>
        <v>0</v>
      </c>
      <c r="N42" s="140">
        <f t="shared" ref="N42" si="38">+IF(A42=0,0,"2017")</f>
        <v>0</v>
      </c>
      <c r="O42" s="122">
        <f>IF(A42=0,0,+VLOOKUP($A42,'по изворима и контима'!$A$12:R$499,COLUMN('по изворима и контима'!M:M),FALSE))</f>
        <v>0</v>
      </c>
    </row>
    <row r="43" spans="1:15">
      <c r="A43">
        <f t="shared" si="35"/>
        <v>0</v>
      </c>
      <c r="B43">
        <f t="shared" si="25"/>
        <v>0</v>
      </c>
      <c r="C43" s="121">
        <f>IF(A43=0,0,+spisak!A$4)</f>
        <v>0</v>
      </c>
      <c r="D43">
        <f>IF(A43=0,0,+spisak!C$4)</f>
        <v>0</v>
      </c>
      <c r="E43" s="169">
        <f>IF(A43=0,0,+spisak!#REF!)</f>
        <v>0</v>
      </c>
      <c r="F43">
        <f>IF(A43=0,0,+VLOOKUP($A43,'по изворима и контима'!$A$12:D$499,4,FALSE))</f>
        <v>0</v>
      </c>
      <c r="G43">
        <f>IF(A43=0,0,+VLOOKUP($A43,'по изворима и контима'!$A$12:G$499,5,FALSE))</f>
        <v>0</v>
      </c>
      <c r="H43">
        <f>IF(A43=0,0,+VLOOKUP($A43,'по изворима и контима'!$A$12:H$499,6,FALSE))</f>
        <v>0</v>
      </c>
      <c r="I43">
        <f>IF(A43=0,0,+VLOOKUP($A43,'по изворима и контима'!$A$12:H$499,7,FALSE))</f>
        <v>0</v>
      </c>
      <c r="J43">
        <f>IF(A43=0,0,+VLOOKUP($A43,'по изворима и контима'!$A$12:I$499,8,FALSE))</f>
        <v>0</v>
      </c>
      <c r="K43">
        <f>IF(B43=0,0,+VLOOKUP($A43,'по изворима и контима'!$A$12:J$499,9,FALSE))</f>
        <v>0</v>
      </c>
      <c r="L43">
        <f>IF($A43=0,0,+VLOOKUP($F43,spisak!$C$11:$F$30,3,FALSE))</f>
        <v>0</v>
      </c>
      <c r="M43">
        <f>IF($A43=0,0,+VLOOKUP($F43,spisak!$C$11:$F$30,4,FALSE))</f>
        <v>0</v>
      </c>
      <c r="N43" s="140">
        <f t="shared" ref="N43" si="39">+IF(A43=0,0,"2018")</f>
        <v>0</v>
      </c>
      <c r="O43" s="122">
        <f>IF(C43=0,0,+VLOOKUP($A43,'по изворима и контима'!$A$12:R$499,COLUMN('по изворима и контима'!N:N),FALSE))</f>
        <v>0</v>
      </c>
    </row>
    <row r="44" spans="1:15">
      <c r="A44">
        <f t="shared" si="35"/>
        <v>0</v>
      </c>
      <c r="B44">
        <f t="shared" si="25"/>
        <v>0</v>
      </c>
      <c r="C44" s="121">
        <f>IF(A44=0,0,+spisak!A$4)</f>
        <v>0</v>
      </c>
      <c r="D44">
        <f>IF(A44=0,0,+spisak!C$4)</f>
        <v>0</v>
      </c>
      <c r="E44" s="169">
        <f>IF(A44=0,0,+spisak!#REF!)</f>
        <v>0</v>
      </c>
      <c r="F44">
        <f>IF(A44=0,0,+VLOOKUP($A44,'по изворима и контима'!$A$12:D$499,4,FALSE))</f>
        <v>0</v>
      </c>
      <c r="G44">
        <f>IF(A44=0,0,+VLOOKUP($A44,'по изворима и контима'!$A$12:G$499,5,FALSE))</f>
        <v>0</v>
      </c>
      <c r="H44">
        <f>IF(A44=0,0,+VLOOKUP($A44,'по изворима и контима'!$A$12:H$499,6,FALSE))</f>
        <v>0</v>
      </c>
      <c r="I44">
        <f>IF(A44=0,0,+VLOOKUP($A44,'по изворима и контима'!$A$12:H$499,7,FALSE))</f>
        <v>0</v>
      </c>
      <c r="J44">
        <f>IF(A44=0,0,+VLOOKUP($A44,'по изворима и контима'!$A$12:I$499,8,FALSE))</f>
        <v>0</v>
      </c>
      <c r="K44">
        <f>IF(B44=0,0,+VLOOKUP($A44,'по изворима и контима'!$A$12:J$499,9,FALSE))</f>
        <v>0</v>
      </c>
      <c r="L44">
        <f>IF($A44=0,0,+VLOOKUP($F44,spisak!$C$11:$F$30,3,FALSE))</f>
        <v>0</v>
      </c>
      <c r="M44">
        <f>IF($A44=0,0,+VLOOKUP($F44,spisak!$C$11:$F$30,4,FALSE))</f>
        <v>0</v>
      </c>
      <c r="N44" s="140">
        <f t="shared" ref="N44" si="40">+IF(A44=0,0,"2019")</f>
        <v>0</v>
      </c>
      <c r="O44" s="122">
        <f>IF(C44=0,0,+VLOOKUP($A44,'по изворима и контима'!$A$12:R$499,COLUMN('по изворима и контима'!O:O),FALSE))</f>
        <v>0</v>
      </c>
    </row>
    <row r="45" spans="1:15">
      <c r="A45">
        <f t="shared" si="35"/>
        <v>0</v>
      </c>
      <c r="B45">
        <f t="shared" si="25"/>
        <v>0</v>
      </c>
      <c r="C45" s="121">
        <f>IF(A45=0,0,+spisak!A$4)</f>
        <v>0</v>
      </c>
      <c r="D45">
        <f>IF(A45=0,0,+spisak!C$4)</f>
        <v>0</v>
      </c>
      <c r="E45" s="169">
        <f>IF(A45=0,0,+spisak!#REF!)</f>
        <v>0</v>
      </c>
      <c r="F45">
        <f>IF(A45=0,0,+VLOOKUP($A45,'по изворима и контима'!$A$12:D$499,4,FALSE))</f>
        <v>0</v>
      </c>
      <c r="G45">
        <f>IF(A45=0,0,+VLOOKUP($A45,'по изворима и контима'!$A$12:G$499,5,FALSE))</f>
        <v>0</v>
      </c>
      <c r="H45">
        <f>IF(A45=0,0,+VLOOKUP($A45,'по изворима и контима'!$A$12:H$499,6,FALSE))</f>
        <v>0</v>
      </c>
      <c r="I45">
        <f>IF(A45=0,0,+VLOOKUP($A45,'по изворима и контима'!$A$12:H$499,7,FALSE))</f>
        <v>0</v>
      </c>
      <c r="J45">
        <f>IF(A45=0,0,+VLOOKUP($A45,'по изворима и контима'!$A$12:I$499,8,FALSE))</f>
        <v>0</v>
      </c>
      <c r="K45">
        <f>IF(B45=0,0,+VLOOKUP($A45,'по изворима и контима'!$A$12:J$499,9,FALSE))</f>
        <v>0</v>
      </c>
      <c r="L45">
        <f>IF($A45=0,0,+VLOOKUP($F45,spisak!$C$11:$F$30,3,FALSE))</f>
        <v>0</v>
      </c>
      <c r="M45">
        <f>IF($A45=0,0,+VLOOKUP($F45,spisak!$C$11:$F$30,4,FALSE))</f>
        <v>0</v>
      </c>
      <c r="N45" s="140">
        <f t="shared" ref="N45" si="41">+IF(A45=0,0,"nakon 2019")</f>
        <v>0</v>
      </c>
      <c r="O45" s="122">
        <f>IF(C45=0,0,+VLOOKUP($A45,'по изворима и контима'!$A$12:R$499,COLUMN('по изворима и контима'!P:P),FALSE))</f>
        <v>0</v>
      </c>
    </row>
    <row r="46" spans="1:15">
      <c r="A46">
        <f>+IF(MAX(A$4:A43)&gt;=A$1,0,MAX(A$4:A43)+1)</f>
        <v>0</v>
      </c>
      <c r="B46">
        <f t="shared" si="25"/>
        <v>0</v>
      </c>
      <c r="C46" s="121">
        <f>IF(A46=0,0,+spisak!A$4)</f>
        <v>0</v>
      </c>
      <c r="D46">
        <f>IF(A46=0,0,+spisak!C$4)</f>
        <v>0</v>
      </c>
      <c r="E46" s="169">
        <f>IF(A46=0,0,+spisak!#REF!)</f>
        <v>0</v>
      </c>
      <c r="F46">
        <f>IF(A46=0,0,+VLOOKUP($A46,'по изворима и контима'!$A$12:D$499,4,FALSE))</f>
        <v>0</v>
      </c>
      <c r="G46">
        <f>IF(A46=0,0,+VLOOKUP($A46,'по изворима и контима'!$A$12:G$499,5,FALSE))</f>
        <v>0</v>
      </c>
      <c r="H46">
        <f>IF(A46=0,0,+VLOOKUP($A46,'по изворима и контима'!$A$12:H$499,6,FALSE))</f>
        <v>0</v>
      </c>
      <c r="I46">
        <f>IF(A46=0,0,+VLOOKUP($A46,'по изворима и контима'!$A$12:H$499,7,FALSE))</f>
        <v>0</v>
      </c>
      <c r="J46">
        <f>IF(A46=0,0,+VLOOKUP($A46,'по изворима и контима'!$A$12:I$499,8,FALSE))</f>
        <v>0</v>
      </c>
      <c r="K46">
        <f>IF(B46=0,0,+VLOOKUP($A46,'по изворима и контима'!$A$12:J$499,9,FALSE))</f>
        <v>0</v>
      </c>
      <c r="L46">
        <f>IF($A46=0,0,+VLOOKUP($F46,spisak!$C$11:$F$30,3,FALSE))</f>
        <v>0</v>
      </c>
      <c r="M46">
        <f>IF($A46=0,0,+VLOOKUP($F46,spisak!$C$11:$F$30,4,FALSE))</f>
        <v>0</v>
      </c>
      <c r="N46" s="140">
        <f t="shared" ref="N46" si="42">+IF(A46=0,0,"do 2015")</f>
        <v>0</v>
      </c>
      <c r="O46" s="122">
        <f>IF(A46=0,0,+VLOOKUP($A46,'по изворима и контима'!$A$12:L$499,COLUMN('по изворима и контима'!J:J),FALSE))</f>
        <v>0</v>
      </c>
    </row>
    <row r="47" spans="1:15">
      <c r="A47">
        <f t="shared" ref="A47:A52" si="43">+A46</f>
        <v>0</v>
      </c>
      <c r="B47">
        <f t="shared" si="25"/>
        <v>0</v>
      </c>
      <c r="C47" s="121">
        <f>IF(A47=0,0,+spisak!A$4)</f>
        <v>0</v>
      </c>
      <c r="D47">
        <f>IF(A47=0,0,+spisak!C$4)</f>
        <v>0</v>
      </c>
      <c r="E47" s="169">
        <f>IF(A47=0,0,+spisak!#REF!)</f>
        <v>0</v>
      </c>
      <c r="F47">
        <f>IF(A47=0,0,+VLOOKUP($A47,'по изворима и контима'!$A$12:D$499,4,FALSE))</f>
        <v>0</v>
      </c>
      <c r="G47">
        <f>IF(A47=0,0,+VLOOKUP($A47,'по изворима и контима'!$A$12:G$499,5,FALSE))</f>
        <v>0</v>
      </c>
      <c r="H47">
        <f>IF(A47=0,0,+VLOOKUP($A47,'по изворима и контима'!$A$12:H$499,6,FALSE))</f>
        <v>0</v>
      </c>
      <c r="I47">
        <f>IF(A47=0,0,+VLOOKUP($A47,'по изворима и контима'!$A$12:H$499,7,FALSE))</f>
        <v>0</v>
      </c>
      <c r="J47">
        <f>IF(A47=0,0,+VLOOKUP($A47,'по изворима и контима'!$A$12:I$499,8,FALSE))</f>
        <v>0</v>
      </c>
      <c r="K47">
        <f>IF(B47=0,0,+VLOOKUP($A47,'по изворима и контима'!$A$12:J$499,9,FALSE))</f>
        <v>0</v>
      </c>
      <c r="L47">
        <f>IF($A47=0,0,+VLOOKUP($F47,spisak!$C$11:$F$30,3,FALSE))</f>
        <v>0</v>
      </c>
      <c r="M47">
        <f>IF($A47=0,0,+VLOOKUP($F47,spisak!$C$11:$F$30,4,FALSE))</f>
        <v>0</v>
      </c>
      <c r="N47" s="140">
        <f t="shared" ref="N47" si="44">+IF(A47=0,0,"2016-plan")</f>
        <v>0</v>
      </c>
      <c r="O47" s="122">
        <f>IF(A47=0,0,+VLOOKUP($A47,'по изворима и контима'!$A$12:R$499,COLUMN('по изворима и контима'!K:K),FALSE))</f>
        <v>0</v>
      </c>
    </row>
    <row r="48" spans="1:15">
      <c r="A48">
        <f t="shared" si="43"/>
        <v>0</v>
      </c>
      <c r="B48">
        <f t="shared" si="25"/>
        <v>0</v>
      </c>
      <c r="C48" s="121">
        <f>IF(A48=0,0,+spisak!A$4)</f>
        <v>0</v>
      </c>
      <c r="D48">
        <f>IF(A48=0,0,+spisak!C$4)</f>
        <v>0</v>
      </c>
      <c r="E48" s="169">
        <f>IF(A48=0,0,+spisak!#REF!)</f>
        <v>0</v>
      </c>
      <c r="F48">
        <f>IF(A48=0,0,+VLOOKUP($A48,'по изворима и контима'!$A$12:D$499,4,FALSE))</f>
        <v>0</v>
      </c>
      <c r="G48">
        <f>IF(A48=0,0,+VLOOKUP($A48,'по изворима и контима'!$A$12:G$499,5,FALSE))</f>
        <v>0</v>
      </c>
      <c r="H48">
        <f>IF(A48=0,0,+VLOOKUP($A48,'по изворима и контима'!$A$12:H$499,6,FALSE))</f>
        <v>0</v>
      </c>
      <c r="I48">
        <f>IF(A48=0,0,+VLOOKUP($A48,'по изворима и контима'!$A$12:H$499,7,FALSE))</f>
        <v>0</v>
      </c>
      <c r="J48">
        <f>IF(A48=0,0,+VLOOKUP($A48,'по изворима и контима'!$A$12:I$499,8,FALSE))</f>
        <v>0</v>
      </c>
      <c r="K48">
        <f>IF(B48=0,0,+VLOOKUP($A48,'по изворима и контима'!$A$12:J$499,9,FALSE))</f>
        <v>0</v>
      </c>
      <c r="L48">
        <f>IF($A48=0,0,+VLOOKUP($F48,spisak!$C$11:$F$30,3,FALSE))</f>
        <v>0</v>
      </c>
      <c r="M48">
        <f>IF($A48=0,0,+VLOOKUP($F48,spisak!$C$11:$F$30,4,FALSE))</f>
        <v>0</v>
      </c>
      <c r="N48" s="140">
        <f t="shared" ref="N48" si="45">+IF(A48=0,0,"2016-procena")</f>
        <v>0</v>
      </c>
      <c r="O48" s="122">
        <f>IF(A48=0,0,+VLOOKUP($A48,'по изворима и контима'!$A$12:R$499,COLUMN('по изворима и контима'!L:L),FALSE))</f>
        <v>0</v>
      </c>
    </row>
    <row r="49" spans="1:15">
      <c r="A49">
        <f t="shared" si="43"/>
        <v>0</v>
      </c>
      <c r="B49">
        <f t="shared" si="25"/>
        <v>0</v>
      </c>
      <c r="C49" s="121">
        <f>IF(A49=0,0,+spisak!A$4)</f>
        <v>0</v>
      </c>
      <c r="D49">
        <f>IF(A49=0,0,+spisak!C$4)</f>
        <v>0</v>
      </c>
      <c r="E49" s="169">
        <f>IF(A49=0,0,+spisak!#REF!)</f>
        <v>0</v>
      </c>
      <c r="F49">
        <f>IF(A49=0,0,+VLOOKUP($A49,'по изворима и контима'!$A$12:D$499,4,FALSE))</f>
        <v>0</v>
      </c>
      <c r="G49">
        <f>IF(A49=0,0,+VLOOKUP($A49,'по изворима и контима'!$A$12:G$499,5,FALSE))</f>
        <v>0</v>
      </c>
      <c r="H49">
        <f>IF(A49=0,0,+VLOOKUP($A49,'по изворима и контима'!$A$12:H$499,6,FALSE))</f>
        <v>0</v>
      </c>
      <c r="I49">
        <f>IF(A49=0,0,+VLOOKUP($A49,'по изворима и контима'!$A$12:H$499,7,FALSE))</f>
        <v>0</v>
      </c>
      <c r="J49">
        <f>IF(A49=0,0,+VLOOKUP($A49,'по изворима и контима'!$A$12:I$499,8,FALSE))</f>
        <v>0</v>
      </c>
      <c r="K49">
        <f>IF(B49=0,0,+VLOOKUP($A49,'по изворима и контима'!$A$12:J$499,9,FALSE))</f>
        <v>0</v>
      </c>
      <c r="L49">
        <f>IF($A49=0,0,+VLOOKUP($F49,spisak!$C$11:$F$30,3,FALSE))</f>
        <v>0</v>
      </c>
      <c r="M49">
        <f>IF($A49=0,0,+VLOOKUP($F49,spisak!$C$11:$F$30,4,FALSE))</f>
        <v>0</v>
      </c>
      <c r="N49" s="140">
        <f t="shared" ref="N49" si="46">+IF(A49=0,0,"2017")</f>
        <v>0</v>
      </c>
      <c r="O49" s="122">
        <f>IF(A49=0,0,+VLOOKUP($A49,'по изворима и контима'!$A$12:R$499,COLUMN('по изворима и контима'!M:M),FALSE))</f>
        <v>0</v>
      </c>
    </row>
    <row r="50" spans="1:15">
      <c r="A50">
        <f t="shared" si="43"/>
        <v>0</v>
      </c>
      <c r="B50">
        <f t="shared" si="25"/>
        <v>0</v>
      </c>
      <c r="C50" s="121">
        <f>IF(A50=0,0,+spisak!A$4)</f>
        <v>0</v>
      </c>
      <c r="D50">
        <f>IF(A50=0,0,+spisak!C$4)</f>
        <v>0</v>
      </c>
      <c r="E50" s="169">
        <f>IF(A50=0,0,+spisak!#REF!)</f>
        <v>0</v>
      </c>
      <c r="F50">
        <f>IF(A50=0,0,+VLOOKUP($A50,'по изворима и контима'!$A$12:D$499,4,FALSE))</f>
        <v>0</v>
      </c>
      <c r="G50">
        <f>IF(A50=0,0,+VLOOKUP($A50,'по изворима и контима'!$A$12:G$499,5,FALSE))</f>
        <v>0</v>
      </c>
      <c r="H50">
        <f>IF(A50=0,0,+VLOOKUP($A50,'по изворима и контима'!$A$12:H$499,6,FALSE))</f>
        <v>0</v>
      </c>
      <c r="I50">
        <f>IF(A50=0,0,+VLOOKUP($A50,'по изворима и контима'!$A$12:H$499,7,FALSE))</f>
        <v>0</v>
      </c>
      <c r="J50">
        <f>IF(A50=0,0,+VLOOKUP($A50,'по изворима и контима'!$A$12:I$499,8,FALSE))</f>
        <v>0</v>
      </c>
      <c r="K50">
        <f>IF(B50=0,0,+VLOOKUP($A50,'по изворима и контима'!$A$12:J$499,9,FALSE))</f>
        <v>0</v>
      </c>
      <c r="L50">
        <f>IF($A50=0,0,+VLOOKUP($F50,spisak!$C$11:$F$30,3,FALSE))</f>
        <v>0</v>
      </c>
      <c r="M50">
        <f>IF($A50=0,0,+VLOOKUP($F50,spisak!$C$11:$F$30,4,FALSE))</f>
        <v>0</v>
      </c>
      <c r="N50" s="140">
        <f t="shared" ref="N50" si="47">+IF(A50=0,0,"2018")</f>
        <v>0</v>
      </c>
      <c r="O50" s="122">
        <f>IF(C50=0,0,+VLOOKUP($A50,'по изворима и контима'!$A$12:R$499,COLUMN('по изворима и контима'!N:N),FALSE))</f>
        <v>0</v>
      </c>
    </row>
    <row r="51" spans="1:15">
      <c r="A51">
        <f t="shared" si="43"/>
        <v>0</v>
      </c>
      <c r="B51">
        <f t="shared" si="25"/>
        <v>0</v>
      </c>
      <c r="C51" s="121">
        <f>IF(A51=0,0,+spisak!A$4)</f>
        <v>0</v>
      </c>
      <c r="D51">
        <f>IF(A51=0,0,+spisak!C$4)</f>
        <v>0</v>
      </c>
      <c r="E51" s="169">
        <f>IF(A51=0,0,+spisak!#REF!)</f>
        <v>0</v>
      </c>
      <c r="F51">
        <f>IF(A51=0,0,+VLOOKUP($A51,'по изворима и контима'!$A$12:D$499,4,FALSE))</f>
        <v>0</v>
      </c>
      <c r="G51">
        <f>IF(A51=0,0,+VLOOKUP($A51,'по изворима и контима'!$A$12:G$499,5,FALSE))</f>
        <v>0</v>
      </c>
      <c r="H51">
        <f>IF(A51=0,0,+VLOOKUP($A51,'по изворима и контима'!$A$12:H$499,6,FALSE))</f>
        <v>0</v>
      </c>
      <c r="I51">
        <f>IF(A51=0,0,+VLOOKUP($A51,'по изворима и контима'!$A$12:H$499,7,FALSE))</f>
        <v>0</v>
      </c>
      <c r="J51">
        <f>IF(A51=0,0,+VLOOKUP($A51,'по изворима и контима'!$A$12:I$499,8,FALSE))</f>
        <v>0</v>
      </c>
      <c r="K51">
        <f>IF(B51=0,0,+VLOOKUP($A51,'по изворима и контима'!$A$12:J$499,9,FALSE))</f>
        <v>0</v>
      </c>
      <c r="L51">
        <f>IF($A51=0,0,+VLOOKUP($F51,spisak!$C$11:$F$30,3,FALSE))</f>
        <v>0</v>
      </c>
      <c r="M51">
        <f>IF($A51=0,0,+VLOOKUP($F51,spisak!$C$11:$F$30,4,FALSE))</f>
        <v>0</v>
      </c>
      <c r="N51" s="140">
        <f t="shared" ref="N51" si="48">+IF(A51=0,0,"2019")</f>
        <v>0</v>
      </c>
      <c r="O51" s="122">
        <f>IF(C51=0,0,+VLOOKUP($A51,'по изворима и контима'!$A$12:R$499,COLUMN('по изворима и контима'!O:O),FALSE))</f>
        <v>0</v>
      </c>
    </row>
    <row r="52" spans="1:15">
      <c r="A52">
        <f t="shared" si="43"/>
        <v>0</v>
      </c>
      <c r="B52">
        <f t="shared" si="25"/>
        <v>0</v>
      </c>
      <c r="C52" s="121">
        <f>IF(A52=0,0,+spisak!A$4)</f>
        <v>0</v>
      </c>
      <c r="D52">
        <f>IF(A52=0,0,+spisak!C$4)</f>
        <v>0</v>
      </c>
      <c r="E52" s="169">
        <f>IF(A52=0,0,+spisak!#REF!)</f>
        <v>0</v>
      </c>
      <c r="F52">
        <f>IF(A52=0,0,+VLOOKUP($A52,'по изворима и контима'!$A$12:D$499,4,FALSE))</f>
        <v>0</v>
      </c>
      <c r="G52">
        <f>IF(A52=0,0,+VLOOKUP($A52,'по изворима и контима'!$A$12:G$499,5,FALSE))</f>
        <v>0</v>
      </c>
      <c r="H52">
        <f>IF(A52=0,0,+VLOOKUP($A52,'по изворима и контима'!$A$12:H$499,6,FALSE))</f>
        <v>0</v>
      </c>
      <c r="I52">
        <f>IF(A52=0,0,+VLOOKUP($A52,'по изворима и контима'!$A$12:H$499,7,FALSE))</f>
        <v>0</v>
      </c>
      <c r="J52">
        <f>IF(A52=0,0,+VLOOKUP($A52,'по изворима и контима'!$A$12:I$499,8,FALSE))</f>
        <v>0</v>
      </c>
      <c r="K52">
        <f>IF(B52=0,0,+VLOOKUP($A52,'по изворима и контима'!$A$12:J$499,9,FALSE))</f>
        <v>0</v>
      </c>
      <c r="L52">
        <f>IF($A52=0,0,+VLOOKUP($F52,spisak!$C$11:$F$30,3,FALSE))</f>
        <v>0</v>
      </c>
      <c r="M52">
        <f>IF($A52=0,0,+VLOOKUP($F52,spisak!$C$11:$F$30,4,FALSE))</f>
        <v>0</v>
      </c>
      <c r="N52" s="140">
        <f t="shared" ref="N52" si="49">+IF(A52=0,0,"nakon 2019")</f>
        <v>0</v>
      </c>
      <c r="O52" s="122">
        <f>IF(C52=0,0,+VLOOKUP($A52,'по изворима и контима'!$A$12:R$499,COLUMN('по изворима и контима'!P:P),FALSE))</f>
        <v>0</v>
      </c>
    </row>
    <row r="53" spans="1:15">
      <c r="A53">
        <f>+IF(MAX(A$4:A50)&gt;=A$1,0,MAX(A$4:A50)+1)</f>
        <v>0</v>
      </c>
      <c r="B53">
        <f t="shared" si="1"/>
        <v>0</v>
      </c>
      <c r="C53" s="121">
        <f>IF(A53=0,0,+spisak!A$4)</f>
        <v>0</v>
      </c>
      <c r="D53">
        <f>IF(A53=0,0,+spisak!C$4)</f>
        <v>0</v>
      </c>
      <c r="E53" s="169">
        <f>IF(A53=0,0,+spisak!#REF!)</f>
        <v>0</v>
      </c>
      <c r="F53">
        <f>IF(A53=0,0,+VLOOKUP($A53,'по изворима и контима'!$A$12:D$499,4,FALSE))</f>
        <v>0</v>
      </c>
      <c r="G53">
        <f>IF(A53=0,0,+VLOOKUP($A53,'по изворима и контима'!$A$12:G$499,5,FALSE))</f>
        <v>0</v>
      </c>
      <c r="H53">
        <f>IF(A53=0,0,+VLOOKUP($A53,'по изворима и контима'!$A$12:H$499,6,FALSE))</f>
        <v>0</v>
      </c>
      <c r="I53">
        <f>IF(A53=0,0,+VLOOKUP($A53,'по изворима и контима'!$A$12:H$499,7,FALSE))</f>
        <v>0</v>
      </c>
      <c r="J53">
        <f>IF(A53=0,0,+VLOOKUP($A53,'по изворима и контима'!$A$12:I$499,8,FALSE))</f>
        <v>0</v>
      </c>
      <c r="K53">
        <f>IF(B53=0,0,+VLOOKUP($A53,'по изворима и контима'!$A$12:J$499,9,FALSE))</f>
        <v>0</v>
      </c>
      <c r="L53">
        <f>IF($A53=0,0,+VLOOKUP($F53,spisak!$C$11:$F$30,3,FALSE))</f>
        <v>0</v>
      </c>
      <c r="M53">
        <f>IF($A53=0,0,+VLOOKUP($F53,spisak!$C$11:$F$30,4,FALSE))</f>
        <v>0</v>
      </c>
      <c r="N53" s="140">
        <f t="shared" ref="N53" si="50">+IF(A53=0,0,"do 2015")</f>
        <v>0</v>
      </c>
      <c r="O53" s="122">
        <f>IF(A53=0,0,+VLOOKUP($A53,'по изворима и контима'!$A$12:L$499,COLUMN('по изворима и контима'!J:J),FALSE))</f>
        <v>0</v>
      </c>
    </row>
    <row r="54" spans="1:15">
      <c r="A54">
        <f t="shared" ref="A54:A59" si="51">+A53</f>
        <v>0</v>
      </c>
      <c r="B54">
        <f t="shared" si="1"/>
        <v>0</v>
      </c>
      <c r="C54" s="121">
        <f>IF(A54=0,0,+spisak!A$4)</f>
        <v>0</v>
      </c>
      <c r="D54">
        <f>IF(A54=0,0,+spisak!C$4)</f>
        <v>0</v>
      </c>
      <c r="E54" s="169">
        <f>IF(A54=0,0,+spisak!#REF!)</f>
        <v>0</v>
      </c>
      <c r="F54">
        <f>IF(A54=0,0,+VLOOKUP($A54,'по изворима и контима'!$A$12:D$499,4,FALSE))</f>
        <v>0</v>
      </c>
      <c r="G54">
        <f>IF(A54=0,0,+VLOOKUP($A54,'по изворима и контима'!$A$12:G$499,5,FALSE))</f>
        <v>0</v>
      </c>
      <c r="H54">
        <f>IF(A54=0,0,+VLOOKUP($A54,'по изворима и контима'!$A$12:H$499,6,FALSE))</f>
        <v>0</v>
      </c>
      <c r="I54">
        <f>IF(A54=0,0,+VLOOKUP($A54,'по изворима и контима'!$A$12:H$499,7,FALSE))</f>
        <v>0</v>
      </c>
      <c r="J54">
        <f>IF(A54=0,0,+VLOOKUP($A54,'по изворима и контима'!$A$12:I$499,8,FALSE))</f>
        <v>0</v>
      </c>
      <c r="K54">
        <f>IF(B54=0,0,+VLOOKUP($A54,'по изворима и контима'!$A$12:J$499,9,FALSE))</f>
        <v>0</v>
      </c>
      <c r="L54">
        <f>IF($A54=0,0,+VLOOKUP($F54,spisak!$C$11:$F$30,3,FALSE))</f>
        <v>0</v>
      </c>
      <c r="M54">
        <f>IF($A54=0,0,+VLOOKUP($F54,spisak!$C$11:$F$30,4,FALSE))</f>
        <v>0</v>
      </c>
      <c r="N54" s="140">
        <f t="shared" ref="N54" si="52">+IF(A54=0,0,"2016-plan")</f>
        <v>0</v>
      </c>
      <c r="O54" s="122">
        <f>IF(A54=0,0,+VLOOKUP($A54,'по изворима и контима'!$A$12:R$499,COLUMN('по изворима и контима'!K:K),FALSE))</f>
        <v>0</v>
      </c>
    </row>
    <row r="55" spans="1:15">
      <c r="A55">
        <f t="shared" si="51"/>
        <v>0</v>
      </c>
      <c r="B55">
        <f t="shared" si="1"/>
        <v>0</v>
      </c>
      <c r="C55" s="121">
        <f>IF(A55=0,0,+spisak!A$4)</f>
        <v>0</v>
      </c>
      <c r="D55">
        <f>IF(A55=0,0,+spisak!C$4)</f>
        <v>0</v>
      </c>
      <c r="E55" s="169">
        <f>IF(A55=0,0,+spisak!#REF!)</f>
        <v>0</v>
      </c>
      <c r="F55">
        <f>IF(A55=0,0,+VLOOKUP($A55,'по изворима и контима'!$A$12:D$499,4,FALSE))</f>
        <v>0</v>
      </c>
      <c r="G55">
        <f>IF(A55=0,0,+VLOOKUP($A55,'по изворима и контима'!$A$12:G$499,5,FALSE))</f>
        <v>0</v>
      </c>
      <c r="H55">
        <f>IF(A55=0,0,+VLOOKUP($A55,'по изворима и контима'!$A$12:H$499,6,FALSE))</f>
        <v>0</v>
      </c>
      <c r="I55">
        <f>IF(A55=0,0,+VLOOKUP($A55,'по изворима и контима'!$A$12:H$499,7,FALSE))</f>
        <v>0</v>
      </c>
      <c r="J55">
        <f>IF(A55=0,0,+VLOOKUP($A55,'по изворима и контима'!$A$12:I$499,8,FALSE))</f>
        <v>0</v>
      </c>
      <c r="K55">
        <f>IF(B55=0,0,+VLOOKUP($A55,'по изворима и контима'!$A$12:J$499,9,FALSE))</f>
        <v>0</v>
      </c>
      <c r="L55">
        <f>IF($A55=0,0,+VLOOKUP($F55,spisak!$C$11:$F$30,3,FALSE))</f>
        <v>0</v>
      </c>
      <c r="M55">
        <f>IF($A55=0,0,+VLOOKUP($F55,spisak!$C$11:$F$30,4,FALSE))</f>
        <v>0</v>
      </c>
      <c r="N55" s="140">
        <f t="shared" ref="N55" si="53">+IF(A55=0,0,"2016-procena")</f>
        <v>0</v>
      </c>
      <c r="O55" s="122">
        <f>IF(A55=0,0,+VLOOKUP($A55,'по изворима и контима'!$A$12:R$499,COLUMN('по изворима и контима'!L:L),FALSE))</f>
        <v>0</v>
      </c>
    </row>
    <row r="56" spans="1:15">
      <c r="A56">
        <f t="shared" si="51"/>
        <v>0</v>
      </c>
      <c r="B56">
        <f t="shared" si="1"/>
        <v>0</v>
      </c>
      <c r="C56" s="121">
        <f>IF(A56=0,0,+spisak!A$4)</f>
        <v>0</v>
      </c>
      <c r="D56">
        <f>IF(A56=0,0,+spisak!C$4)</f>
        <v>0</v>
      </c>
      <c r="E56" s="169">
        <f>IF(A56=0,0,+spisak!#REF!)</f>
        <v>0</v>
      </c>
      <c r="F56">
        <f>IF(A56=0,0,+VLOOKUP($A56,'по изворима и контима'!$A$12:D$499,4,FALSE))</f>
        <v>0</v>
      </c>
      <c r="G56">
        <f>IF(A56=0,0,+VLOOKUP($A56,'по изворима и контима'!$A$12:G$499,5,FALSE))</f>
        <v>0</v>
      </c>
      <c r="H56">
        <f>IF(A56=0,0,+VLOOKUP($A56,'по изворима и контима'!$A$12:H$499,6,FALSE))</f>
        <v>0</v>
      </c>
      <c r="I56">
        <f>IF(A56=0,0,+VLOOKUP($A56,'по изворима и контима'!$A$12:H$499,7,FALSE))</f>
        <v>0</v>
      </c>
      <c r="J56">
        <f>IF(A56=0,0,+VLOOKUP($A56,'по изворима и контима'!$A$12:I$499,8,FALSE))</f>
        <v>0</v>
      </c>
      <c r="K56">
        <f>IF(B56=0,0,+VLOOKUP($A56,'по изворима и контима'!$A$12:J$499,9,FALSE))</f>
        <v>0</v>
      </c>
      <c r="L56">
        <f>IF($A56=0,0,+VLOOKUP($F56,spisak!$C$11:$F$30,3,FALSE))</f>
        <v>0</v>
      </c>
      <c r="M56">
        <f>IF($A56=0,0,+VLOOKUP($F56,spisak!$C$11:$F$30,4,FALSE))</f>
        <v>0</v>
      </c>
      <c r="N56" s="140">
        <f t="shared" ref="N56" si="54">+IF(A56=0,0,"2017")</f>
        <v>0</v>
      </c>
      <c r="O56" s="122">
        <f>IF(A56=0,0,+VLOOKUP($A56,'по изворима и контима'!$A$12:R$499,COLUMN('по изворима и контима'!M:M),FALSE))</f>
        <v>0</v>
      </c>
    </row>
    <row r="57" spans="1:15">
      <c r="A57">
        <f t="shared" si="51"/>
        <v>0</v>
      </c>
      <c r="B57">
        <f t="shared" si="1"/>
        <v>0</v>
      </c>
      <c r="C57" s="121">
        <f>IF(A57=0,0,+spisak!A$4)</f>
        <v>0</v>
      </c>
      <c r="D57">
        <f>IF(A57=0,0,+spisak!C$4)</f>
        <v>0</v>
      </c>
      <c r="E57" s="169">
        <f>IF(A57=0,0,+spisak!#REF!)</f>
        <v>0</v>
      </c>
      <c r="F57">
        <f>IF(A57=0,0,+VLOOKUP($A57,'по изворима и контима'!$A$12:D$499,4,FALSE))</f>
        <v>0</v>
      </c>
      <c r="G57">
        <f>IF(A57=0,0,+VLOOKUP($A57,'по изворима и контима'!$A$12:G$499,5,FALSE))</f>
        <v>0</v>
      </c>
      <c r="H57">
        <f>IF(A57=0,0,+VLOOKUP($A57,'по изворима и контима'!$A$12:H$499,6,FALSE))</f>
        <v>0</v>
      </c>
      <c r="I57">
        <f>IF(A57=0,0,+VLOOKUP($A57,'по изворима и контима'!$A$12:H$499,7,FALSE))</f>
        <v>0</v>
      </c>
      <c r="J57">
        <f>IF(A57=0,0,+VLOOKUP($A57,'по изворима и контима'!$A$12:I$499,8,FALSE))</f>
        <v>0</v>
      </c>
      <c r="K57">
        <f>IF(B57=0,0,+VLOOKUP($A57,'по изворима и контима'!$A$12:J$499,9,FALSE))</f>
        <v>0</v>
      </c>
      <c r="L57">
        <f>IF($A57=0,0,+VLOOKUP($F57,spisak!$C$11:$F$30,3,FALSE))</f>
        <v>0</v>
      </c>
      <c r="M57">
        <f>IF($A57=0,0,+VLOOKUP($F57,spisak!$C$11:$F$30,4,FALSE))</f>
        <v>0</v>
      </c>
      <c r="N57" s="140">
        <f t="shared" ref="N57" si="55">+IF(A57=0,0,"2018")</f>
        <v>0</v>
      </c>
      <c r="O57" s="122">
        <f>IF(C57=0,0,+VLOOKUP($A57,'по изворима и контима'!$A$12:R$499,COLUMN('по изворима и контима'!N:N),FALSE))</f>
        <v>0</v>
      </c>
    </row>
    <row r="58" spans="1:15">
      <c r="A58">
        <f t="shared" si="51"/>
        <v>0</v>
      </c>
      <c r="B58">
        <f t="shared" si="1"/>
        <v>0</v>
      </c>
      <c r="C58" s="121">
        <f>IF(A58=0,0,+spisak!A$4)</f>
        <v>0</v>
      </c>
      <c r="D58">
        <f>IF(A58=0,0,+spisak!C$4)</f>
        <v>0</v>
      </c>
      <c r="E58" s="169">
        <f>IF(A58=0,0,+spisak!#REF!)</f>
        <v>0</v>
      </c>
      <c r="F58">
        <f>IF(A58=0,0,+VLOOKUP($A58,'по изворима и контима'!$A$12:D$499,4,FALSE))</f>
        <v>0</v>
      </c>
      <c r="G58">
        <f>IF(A58=0,0,+VLOOKUP($A58,'по изворима и контима'!$A$12:G$499,5,FALSE))</f>
        <v>0</v>
      </c>
      <c r="H58">
        <f>IF(A58=0,0,+VLOOKUP($A58,'по изворима и контима'!$A$12:H$499,6,FALSE))</f>
        <v>0</v>
      </c>
      <c r="I58">
        <f>IF(A58=0,0,+VLOOKUP($A58,'по изворима и контима'!$A$12:H$499,7,FALSE))</f>
        <v>0</v>
      </c>
      <c r="J58">
        <f>IF(A58=0,0,+VLOOKUP($A58,'по изворима и контима'!$A$12:I$499,8,FALSE))</f>
        <v>0</v>
      </c>
      <c r="K58">
        <f>IF(B58=0,0,+VLOOKUP($A58,'по изворима и контима'!$A$12:J$499,9,FALSE))</f>
        <v>0</v>
      </c>
      <c r="L58">
        <f>IF($A58=0,0,+VLOOKUP($F58,spisak!$C$11:$F$30,3,FALSE))</f>
        <v>0</v>
      </c>
      <c r="M58">
        <f>IF($A58=0,0,+VLOOKUP($F58,spisak!$C$11:$F$30,4,FALSE))</f>
        <v>0</v>
      </c>
      <c r="N58" s="140">
        <f t="shared" ref="N58" si="56">+IF(A58=0,0,"2019")</f>
        <v>0</v>
      </c>
      <c r="O58" s="122">
        <f>IF(C58=0,0,+VLOOKUP($A58,'по изворима и контима'!$A$12:R$499,COLUMN('по изворима и контима'!O:O),FALSE))</f>
        <v>0</v>
      </c>
    </row>
    <row r="59" spans="1:15">
      <c r="A59">
        <f t="shared" si="51"/>
        <v>0</v>
      </c>
      <c r="B59">
        <f t="shared" si="1"/>
        <v>0</v>
      </c>
      <c r="C59" s="121">
        <f>IF(A59=0,0,+spisak!A$4)</f>
        <v>0</v>
      </c>
      <c r="D59">
        <f>IF(A59=0,0,+spisak!C$4)</f>
        <v>0</v>
      </c>
      <c r="E59" s="169">
        <f>IF(A59=0,0,+spisak!#REF!)</f>
        <v>0</v>
      </c>
      <c r="F59">
        <f>IF(A59=0,0,+VLOOKUP($A59,'по изворима и контима'!$A$12:D$499,4,FALSE))</f>
        <v>0</v>
      </c>
      <c r="G59">
        <f>IF(A59=0,0,+VLOOKUP($A59,'по изворима и контима'!$A$12:G$499,5,FALSE))</f>
        <v>0</v>
      </c>
      <c r="H59">
        <f>IF(A59=0,0,+VLOOKUP($A59,'по изворима и контима'!$A$12:H$499,6,FALSE))</f>
        <v>0</v>
      </c>
      <c r="I59">
        <f>IF(A59=0,0,+VLOOKUP($A59,'по изворима и контима'!$A$12:H$499,7,FALSE))</f>
        <v>0</v>
      </c>
      <c r="J59">
        <f>IF(A59=0,0,+VLOOKUP($A59,'по изворима и контима'!$A$12:I$499,8,FALSE))</f>
        <v>0</v>
      </c>
      <c r="K59">
        <f>IF(B59=0,0,+VLOOKUP($A59,'по изворима и контима'!$A$12:J$499,9,FALSE))</f>
        <v>0</v>
      </c>
      <c r="L59">
        <f>IF($A59=0,0,+VLOOKUP($F59,spisak!$C$11:$F$30,3,FALSE))</f>
        <v>0</v>
      </c>
      <c r="M59">
        <f>IF($A59=0,0,+VLOOKUP($F59,spisak!$C$11:$F$30,4,FALSE))</f>
        <v>0</v>
      </c>
      <c r="N59" s="140">
        <f t="shared" ref="N59" si="57">+IF(A59=0,0,"nakon 2019")</f>
        <v>0</v>
      </c>
      <c r="O59" s="122">
        <f>IF(C59=0,0,+VLOOKUP($A59,'по изворима и контима'!$A$12:R$499,COLUMN('по изворима и контима'!P:P),FALSE))</f>
        <v>0</v>
      </c>
    </row>
    <row r="60" spans="1:15">
      <c r="A60">
        <f>+IF(ISBLANK('по изворима и контима'!D68)=TRUE,0,1)</f>
        <v>0</v>
      </c>
      <c r="B60">
        <f t="shared" si="1"/>
        <v>0</v>
      </c>
      <c r="C60" s="121">
        <f>IF(A60=0,0,+spisak!A$4)</f>
        <v>0</v>
      </c>
      <c r="D60">
        <f>IF(A60=0,0,+spisak!C$4)</f>
        <v>0</v>
      </c>
      <c r="E60" s="169">
        <f>IF(A60=0,0,+spisak!#REF!)</f>
        <v>0</v>
      </c>
      <c r="F60">
        <f>IF(A60=0,0,+VLOOKUP($A60,'по изворима и контима'!$A$12:D$499,4,FALSE))</f>
        <v>0</v>
      </c>
      <c r="G60">
        <f>IF(A60=0,0,+VLOOKUP($A60,'по изворима и контима'!$A$12:G$499,5,FALSE))</f>
        <v>0</v>
      </c>
      <c r="H60">
        <f>IF(A60=0,0,+VLOOKUP($A60,'по изворима и контима'!$A$12:H$499,6,FALSE))</f>
        <v>0</v>
      </c>
      <c r="I60">
        <f>IF(A60=0,0,+VLOOKUP($A60,'по изворима и контима'!$A$12:H$499,7,FALSE))</f>
        <v>0</v>
      </c>
      <c r="J60">
        <f>IF(A60=0,0,+VLOOKUP($A60,'по изворима и контима'!$A$12:I$499,8,FALSE))</f>
        <v>0</v>
      </c>
      <c r="K60">
        <f>IF(B60=0,0,+VLOOKUP($A60,'по изворима и контима'!$A$12:J$499,9,FALSE))</f>
        <v>0</v>
      </c>
      <c r="L60">
        <f>IF($A60=0,0,+VLOOKUP($F60,spisak!$C$11:$F$30,3,FALSE))</f>
        <v>0</v>
      </c>
      <c r="M60">
        <f>IF($A60=0,0,+VLOOKUP($F60,spisak!$C$11:$F$30,4,FALSE))</f>
        <v>0</v>
      </c>
      <c r="N60" s="140">
        <f t="shared" ref="N60" si="58">+IF(A60=0,0,"do 2015")</f>
        <v>0</v>
      </c>
      <c r="O60" s="122">
        <f>IF(A60=0,0,+VLOOKUP($A60,'по изворима и контима'!$A$12:L$499,COLUMN('по изворима и контима'!J:J),FALSE))</f>
        <v>0</v>
      </c>
    </row>
    <row r="61" spans="1:15">
      <c r="A61">
        <f t="shared" ref="A61:A66" si="59">+A60</f>
        <v>0</v>
      </c>
      <c r="B61">
        <f t="shared" si="1"/>
        <v>0</v>
      </c>
      <c r="C61" s="121">
        <f>IF(A61=0,0,+spisak!A$4)</f>
        <v>0</v>
      </c>
      <c r="D61">
        <f>IF(A61=0,0,+spisak!C$4)</f>
        <v>0</v>
      </c>
      <c r="E61" s="169">
        <f>IF(A61=0,0,+spisak!#REF!)</f>
        <v>0</v>
      </c>
      <c r="F61">
        <f>IF(A61=0,0,+VLOOKUP($A61,'по изворима и контима'!$A$12:D$499,4,FALSE))</f>
        <v>0</v>
      </c>
      <c r="G61">
        <f>IF(A61=0,0,+VLOOKUP($A61,'по изворима и контима'!$A$12:G$499,5,FALSE))</f>
        <v>0</v>
      </c>
      <c r="H61">
        <f>IF(A61=0,0,+VLOOKUP($A61,'по изворима и контима'!$A$12:H$499,6,FALSE))</f>
        <v>0</v>
      </c>
      <c r="I61">
        <f>IF(A61=0,0,+VLOOKUP($A61,'по изворима и контима'!$A$12:H$499,7,FALSE))</f>
        <v>0</v>
      </c>
      <c r="J61">
        <f>IF(A61=0,0,+VLOOKUP($A61,'по изворима и контима'!$A$12:I$499,8,FALSE))</f>
        <v>0</v>
      </c>
      <c r="K61">
        <f>IF(B61=0,0,+VLOOKUP($A61,'по изворима и контима'!$A$12:J$499,9,FALSE))</f>
        <v>0</v>
      </c>
      <c r="L61">
        <f>IF($A61=0,0,+VLOOKUP($F61,spisak!$C$11:$F$30,3,FALSE))</f>
        <v>0</v>
      </c>
      <c r="M61">
        <f>IF($A61=0,0,+VLOOKUP($F61,spisak!$C$11:$F$30,4,FALSE))</f>
        <v>0</v>
      </c>
      <c r="N61" s="140">
        <f t="shared" ref="N61" si="60">+IF(A61=0,0,"2016-plan")</f>
        <v>0</v>
      </c>
      <c r="O61" s="122">
        <f>IF(A61=0,0,+VLOOKUP($A61,'по изворима и контима'!$A$12:R$499,COLUMN('по изворима и контима'!K:K),FALSE))</f>
        <v>0</v>
      </c>
    </row>
    <row r="62" spans="1:15">
      <c r="A62">
        <f t="shared" si="59"/>
        <v>0</v>
      </c>
      <c r="B62">
        <f t="shared" si="1"/>
        <v>0</v>
      </c>
      <c r="C62" s="121">
        <f>IF(A62=0,0,+spisak!A$4)</f>
        <v>0</v>
      </c>
      <c r="D62">
        <f>IF(A62=0,0,+spisak!C$4)</f>
        <v>0</v>
      </c>
      <c r="E62" s="169">
        <f>IF(A62=0,0,+spisak!#REF!)</f>
        <v>0</v>
      </c>
      <c r="F62">
        <f>IF(A62=0,0,+VLOOKUP($A62,'по изворима и контима'!$A$12:D$499,4,FALSE))</f>
        <v>0</v>
      </c>
      <c r="G62">
        <f>IF(A62=0,0,+VLOOKUP($A62,'по изворима и контима'!$A$12:G$499,5,FALSE))</f>
        <v>0</v>
      </c>
      <c r="H62">
        <f>IF(A62=0,0,+VLOOKUP($A62,'по изворима и контима'!$A$12:H$499,6,FALSE))</f>
        <v>0</v>
      </c>
      <c r="I62">
        <f>IF(A62=0,0,+VLOOKUP($A62,'по изворима и контима'!$A$12:H$499,7,FALSE))</f>
        <v>0</v>
      </c>
      <c r="J62">
        <f>IF(A62=0,0,+VLOOKUP($A62,'по изворима и контима'!$A$12:I$499,8,FALSE))</f>
        <v>0</v>
      </c>
      <c r="K62">
        <f>IF(B62=0,0,+VLOOKUP($A62,'по изворима и контима'!$A$12:J$499,9,FALSE))</f>
        <v>0</v>
      </c>
      <c r="L62">
        <f>IF($A62=0,0,+VLOOKUP($F62,spisak!$C$11:$F$30,3,FALSE))</f>
        <v>0</v>
      </c>
      <c r="M62">
        <f>IF($A62=0,0,+VLOOKUP($F62,spisak!$C$11:$F$30,4,FALSE))</f>
        <v>0</v>
      </c>
      <c r="N62" s="140">
        <f t="shared" ref="N62" si="61">+IF(A62=0,0,"2016-procena")</f>
        <v>0</v>
      </c>
      <c r="O62" s="122">
        <f>IF(A62=0,0,+VLOOKUP($A62,'по изворима и контима'!$A$12:R$499,COLUMN('по изворима и контима'!L:L),FALSE))</f>
        <v>0</v>
      </c>
    </row>
    <row r="63" spans="1:15">
      <c r="A63">
        <f t="shared" si="59"/>
        <v>0</v>
      </c>
      <c r="B63">
        <f t="shared" si="1"/>
        <v>0</v>
      </c>
      <c r="C63" s="121">
        <f>IF(A63=0,0,+spisak!A$4)</f>
        <v>0</v>
      </c>
      <c r="D63">
        <f>IF(A63=0,0,+spisak!C$4)</f>
        <v>0</v>
      </c>
      <c r="E63" s="169">
        <f>IF(A63=0,0,+spisak!#REF!)</f>
        <v>0</v>
      </c>
      <c r="F63">
        <f>IF(A63=0,0,+VLOOKUP($A63,'по изворима и контима'!$A$12:D$499,4,FALSE))</f>
        <v>0</v>
      </c>
      <c r="G63">
        <f>IF(A63=0,0,+VLOOKUP($A63,'по изворима и контима'!$A$12:G$499,5,FALSE))</f>
        <v>0</v>
      </c>
      <c r="H63">
        <f>IF(A63=0,0,+VLOOKUP($A63,'по изворима и контима'!$A$12:H$499,6,FALSE))</f>
        <v>0</v>
      </c>
      <c r="I63">
        <f>IF(A63=0,0,+VLOOKUP($A63,'по изворима и контима'!$A$12:H$499,7,FALSE))</f>
        <v>0</v>
      </c>
      <c r="J63">
        <f>IF(A63=0,0,+VLOOKUP($A63,'по изворима и контима'!$A$12:I$499,8,FALSE))</f>
        <v>0</v>
      </c>
      <c r="K63">
        <f>IF(B63=0,0,+VLOOKUP($A63,'по изворима и контима'!$A$12:J$499,9,FALSE))</f>
        <v>0</v>
      </c>
      <c r="L63">
        <f>IF($A63=0,0,+VLOOKUP($F63,spisak!$C$11:$F$30,3,FALSE))</f>
        <v>0</v>
      </c>
      <c r="M63">
        <f>IF($A63=0,0,+VLOOKUP($F63,spisak!$C$11:$F$30,4,FALSE))</f>
        <v>0</v>
      </c>
      <c r="N63" s="140">
        <f t="shared" ref="N63" si="62">+IF(A63=0,0,"2017")</f>
        <v>0</v>
      </c>
      <c r="O63" s="122">
        <f>IF(A63=0,0,+VLOOKUP($A63,'по изворима и контима'!$A$12:R$499,COLUMN('по изворима и контима'!M:M),FALSE))</f>
        <v>0</v>
      </c>
    </row>
    <row r="64" spans="1:15">
      <c r="A64">
        <f t="shared" si="59"/>
        <v>0</v>
      </c>
      <c r="B64">
        <f t="shared" si="1"/>
        <v>0</v>
      </c>
      <c r="C64" s="121">
        <f>IF(A64=0,0,+spisak!A$4)</f>
        <v>0</v>
      </c>
      <c r="D64">
        <f>IF(A64=0,0,+spisak!C$4)</f>
        <v>0</v>
      </c>
      <c r="E64" s="169">
        <f>IF(A64=0,0,+spisak!#REF!)</f>
        <v>0</v>
      </c>
      <c r="F64">
        <f>IF(A64=0,0,+VLOOKUP($A64,'по изворима и контима'!$A$12:D$499,4,FALSE))</f>
        <v>0</v>
      </c>
      <c r="G64">
        <f>IF(A64=0,0,+VLOOKUP($A64,'по изворима и контима'!$A$12:G$499,5,FALSE))</f>
        <v>0</v>
      </c>
      <c r="H64">
        <f>IF(A64=0,0,+VLOOKUP($A64,'по изворима и контима'!$A$12:H$499,6,FALSE))</f>
        <v>0</v>
      </c>
      <c r="I64">
        <f>IF(A64=0,0,+VLOOKUP($A64,'по изворима и контима'!$A$12:H$499,7,FALSE))</f>
        <v>0</v>
      </c>
      <c r="J64">
        <f>IF(A64=0,0,+VLOOKUP($A64,'по изворима и контима'!$A$12:I$499,8,FALSE))</f>
        <v>0</v>
      </c>
      <c r="K64">
        <f>IF(B64=0,0,+VLOOKUP($A64,'по изворима и контима'!$A$12:J$499,9,FALSE))</f>
        <v>0</v>
      </c>
      <c r="L64">
        <f>IF($A64=0,0,+VLOOKUP($F64,spisak!$C$11:$F$30,3,FALSE))</f>
        <v>0</v>
      </c>
      <c r="M64">
        <f>IF($A64=0,0,+VLOOKUP($F64,spisak!$C$11:$F$30,4,FALSE))</f>
        <v>0</v>
      </c>
      <c r="N64" s="140">
        <f t="shared" ref="N64" si="63">+IF(A64=0,0,"2018")</f>
        <v>0</v>
      </c>
      <c r="O64" s="122">
        <f>IF(C64=0,0,+VLOOKUP($A64,'по изворима и контима'!$A$12:R$499,COLUMN('по изворима и контима'!N:N),FALSE))</f>
        <v>0</v>
      </c>
    </row>
    <row r="65" spans="1:15">
      <c r="A65">
        <f t="shared" si="59"/>
        <v>0</v>
      </c>
      <c r="B65">
        <f t="shared" si="1"/>
        <v>0</v>
      </c>
      <c r="C65" s="121">
        <f>IF(A65=0,0,+spisak!A$4)</f>
        <v>0</v>
      </c>
      <c r="D65">
        <f>IF(A65=0,0,+spisak!C$4)</f>
        <v>0</v>
      </c>
      <c r="E65" s="169">
        <f>IF(A65=0,0,+spisak!#REF!)</f>
        <v>0</v>
      </c>
      <c r="F65">
        <f>IF(A65=0,0,+VLOOKUP($A65,'по изворима и контима'!$A$12:D$499,4,FALSE))</f>
        <v>0</v>
      </c>
      <c r="G65">
        <f>IF(A65=0,0,+VLOOKUP($A65,'по изворима и контима'!$A$12:G$499,5,FALSE))</f>
        <v>0</v>
      </c>
      <c r="H65">
        <f>IF(A65=0,0,+VLOOKUP($A65,'по изворима и контима'!$A$12:H$499,6,FALSE))</f>
        <v>0</v>
      </c>
      <c r="I65">
        <f>IF(A65=0,0,+VLOOKUP($A65,'по изворима и контима'!$A$12:H$499,7,FALSE))</f>
        <v>0</v>
      </c>
      <c r="J65">
        <f>IF(A65=0,0,+VLOOKUP($A65,'по изворима и контима'!$A$12:I$499,8,FALSE))</f>
        <v>0</v>
      </c>
      <c r="K65">
        <f>IF(B65=0,0,+VLOOKUP($A65,'по изворима и контима'!$A$12:J$499,9,FALSE))</f>
        <v>0</v>
      </c>
      <c r="L65">
        <f>IF($A65=0,0,+VLOOKUP($F65,spisak!$C$11:$F$30,3,FALSE))</f>
        <v>0</v>
      </c>
      <c r="M65">
        <f>IF($A65=0,0,+VLOOKUP($F65,spisak!$C$11:$F$30,4,FALSE))</f>
        <v>0</v>
      </c>
      <c r="N65" s="140">
        <f t="shared" ref="N65" si="64">+IF(A65=0,0,"2019")</f>
        <v>0</v>
      </c>
      <c r="O65" s="122">
        <f>IF(C65=0,0,+VLOOKUP($A65,'по изворима и контима'!$A$12:R$499,COLUMN('по изворима и контима'!O:O),FALSE))</f>
        <v>0</v>
      </c>
    </row>
    <row r="66" spans="1:15">
      <c r="A66">
        <f t="shared" si="59"/>
        <v>0</v>
      </c>
      <c r="B66">
        <f t="shared" si="1"/>
        <v>0</v>
      </c>
      <c r="C66" s="121">
        <f>IF(A66=0,0,+spisak!A$4)</f>
        <v>0</v>
      </c>
      <c r="D66">
        <f>IF(A66=0,0,+spisak!C$4)</f>
        <v>0</v>
      </c>
      <c r="E66" s="169">
        <f>IF(A66=0,0,+spisak!#REF!)</f>
        <v>0</v>
      </c>
      <c r="F66">
        <f>IF(A66=0,0,+VLOOKUP($A66,'по изворима и контима'!$A$12:D$499,4,FALSE))</f>
        <v>0</v>
      </c>
      <c r="G66">
        <f>IF(A66=0,0,+VLOOKUP($A66,'по изворима и контима'!$A$12:G$499,5,FALSE))</f>
        <v>0</v>
      </c>
      <c r="H66">
        <f>IF(A66=0,0,+VLOOKUP($A66,'по изворима и контима'!$A$12:H$499,6,FALSE))</f>
        <v>0</v>
      </c>
      <c r="I66">
        <f>IF(A66=0,0,+VLOOKUP($A66,'по изворима и контима'!$A$12:H$499,7,FALSE))</f>
        <v>0</v>
      </c>
      <c r="J66">
        <f>IF(A66=0,0,+VLOOKUP($A66,'по изворима и контима'!$A$12:I$499,8,FALSE))</f>
        <v>0</v>
      </c>
      <c r="K66">
        <f>IF(B66=0,0,+VLOOKUP($A66,'по изворима и контима'!$A$12:J$499,9,FALSE))</f>
        <v>0</v>
      </c>
      <c r="L66">
        <f>IF($A66=0,0,+VLOOKUP($F66,spisak!$C$11:$F$30,3,FALSE))</f>
        <v>0</v>
      </c>
      <c r="M66">
        <f>IF($A66=0,0,+VLOOKUP($F66,spisak!$C$11:$F$30,4,FALSE))</f>
        <v>0</v>
      </c>
      <c r="N66" s="140">
        <f t="shared" ref="N66" si="65">+IF(A66=0,0,"nakon 2019")</f>
        <v>0</v>
      </c>
      <c r="O66" s="122">
        <f>IF(C66=0,0,+VLOOKUP($A66,'по изворима и контима'!$A$12:R$499,COLUMN('по изворима и контима'!P:P),FALSE))</f>
        <v>0</v>
      </c>
    </row>
    <row r="67" spans="1:15">
      <c r="A67">
        <f>+IF(MAX(A$4:A64)&gt;=A$1,0,MAX(A$4:A64)+1)</f>
        <v>0</v>
      </c>
      <c r="B67">
        <f t="shared" si="1"/>
        <v>0</v>
      </c>
      <c r="C67" s="121">
        <f>IF(A67=0,0,+spisak!A$4)</f>
        <v>0</v>
      </c>
      <c r="D67">
        <f>IF(A67=0,0,+spisak!C$4)</f>
        <v>0</v>
      </c>
      <c r="E67" s="169">
        <f>IF(A67=0,0,+spisak!#REF!)</f>
        <v>0</v>
      </c>
      <c r="F67">
        <f>IF(A67=0,0,+VLOOKUP($A67,'по изворима и контима'!$A$12:D$499,4,FALSE))</f>
        <v>0</v>
      </c>
      <c r="G67">
        <f>IF(A67=0,0,+VLOOKUP($A67,'по изворима и контима'!$A$12:G$499,5,FALSE))</f>
        <v>0</v>
      </c>
      <c r="H67">
        <f>IF(A67=0,0,+VLOOKUP($A67,'по изворима и контима'!$A$12:H$499,6,FALSE))</f>
        <v>0</v>
      </c>
      <c r="I67">
        <f>IF(A67=0,0,+VLOOKUP($A67,'по изворима и контима'!$A$12:H$499,7,FALSE))</f>
        <v>0</v>
      </c>
      <c r="J67">
        <f>IF(A67=0,0,+VLOOKUP($A67,'по изворима и контима'!$A$12:I$499,8,FALSE))</f>
        <v>0</v>
      </c>
      <c r="K67">
        <f>IF(B67=0,0,+VLOOKUP($A67,'по изворима и контима'!$A$12:J$499,9,FALSE))</f>
        <v>0</v>
      </c>
      <c r="L67">
        <f>IF($A67=0,0,+VLOOKUP($F67,spisak!$C$11:$F$30,3,FALSE))</f>
        <v>0</v>
      </c>
      <c r="M67">
        <f>IF($A67=0,0,+VLOOKUP($F67,spisak!$C$11:$F$30,4,FALSE))</f>
        <v>0</v>
      </c>
      <c r="N67" s="140">
        <f t="shared" ref="N67" si="66">+IF(A67=0,0,"do 2015")</f>
        <v>0</v>
      </c>
      <c r="O67" s="122">
        <f>IF(A67=0,0,+VLOOKUP($A67,'по изворима и контима'!$A$12:L$499,COLUMN('по изворима и контима'!J:J),FALSE))</f>
        <v>0</v>
      </c>
    </row>
    <row r="68" spans="1:15">
      <c r="A68">
        <f>+A67</f>
        <v>0</v>
      </c>
      <c r="B68">
        <f t="shared" si="1"/>
        <v>0</v>
      </c>
      <c r="C68" s="121">
        <f>IF(A68=0,0,+spisak!A$4)</f>
        <v>0</v>
      </c>
      <c r="D68">
        <f>IF(A68=0,0,+spisak!C$4)</f>
        <v>0</v>
      </c>
      <c r="E68" s="169">
        <f>IF(A68=0,0,+spisak!#REF!)</f>
        <v>0</v>
      </c>
      <c r="F68">
        <f>IF(A68=0,0,+VLOOKUP($A68,'по изворима и контима'!$A$12:D$499,4,FALSE))</f>
        <v>0</v>
      </c>
      <c r="G68">
        <f>IF(A68=0,0,+VLOOKUP($A68,'по изворима и контима'!$A$12:G$499,5,FALSE))</f>
        <v>0</v>
      </c>
      <c r="H68">
        <f>IF(A68=0,0,+VLOOKUP($A68,'по изворима и контима'!$A$12:H$499,6,FALSE))</f>
        <v>0</v>
      </c>
      <c r="I68">
        <f>IF(A68=0,0,+VLOOKUP($A68,'по изворима и контима'!$A$12:H$499,7,FALSE))</f>
        <v>0</v>
      </c>
      <c r="J68">
        <f>IF(A68=0,0,+VLOOKUP($A68,'по изворима и контима'!$A$12:I$499,8,FALSE))</f>
        <v>0</v>
      </c>
      <c r="K68">
        <f>IF(B68=0,0,+VLOOKUP($A68,'по изворима и контима'!$A$12:J$499,9,FALSE))</f>
        <v>0</v>
      </c>
      <c r="L68">
        <f>IF($A68=0,0,+VLOOKUP($F68,spisak!$C$11:$F$30,3,FALSE))</f>
        <v>0</v>
      </c>
      <c r="M68">
        <f>IF($A68=0,0,+VLOOKUP($F68,spisak!$C$11:$F$30,4,FALSE))</f>
        <v>0</v>
      </c>
      <c r="N68" s="140">
        <f t="shared" ref="N68" si="67">+IF(A68=0,0,"2016-plan")</f>
        <v>0</v>
      </c>
      <c r="O68" s="122">
        <f>IF(A68=0,0,+VLOOKUP($A68,'по изворима и контима'!$A$12:R$499,COLUMN('по изворима и контима'!K:K),FALSE))</f>
        <v>0</v>
      </c>
    </row>
    <row r="69" spans="1:15">
      <c r="A69">
        <f t="shared" ref="A69:A80" si="68">+A68</f>
        <v>0</v>
      </c>
      <c r="B69">
        <f t="shared" si="1"/>
        <v>0</v>
      </c>
      <c r="C69" s="121">
        <f>IF(A69=0,0,+spisak!A$4)</f>
        <v>0</v>
      </c>
      <c r="D69">
        <f>IF(A69=0,0,+spisak!C$4)</f>
        <v>0</v>
      </c>
      <c r="E69" s="169">
        <f>IF(A69=0,0,+spisak!#REF!)</f>
        <v>0</v>
      </c>
      <c r="F69">
        <f>IF(A69=0,0,+VLOOKUP($A69,'по изворима и контима'!$A$12:D$499,4,FALSE))</f>
        <v>0</v>
      </c>
      <c r="G69">
        <f>IF(A69=0,0,+VLOOKUP($A69,'по изворима и контима'!$A$12:G$499,5,FALSE))</f>
        <v>0</v>
      </c>
      <c r="H69">
        <f>IF(A69=0,0,+VLOOKUP($A69,'по изворима и контима'!$A$12:H$499,6,FALSE))</f>
        <v>0</v>
      </c>
      <c r="I69">
        <f>IF(A69=0,0,+VLOOKUP($A69,'по изворима и контима'!$A$12:H$499,7,FALSE))</f>
        <v>0</v>
      </c>
      <c r="J69">
        <f>IF(A69=0,0,+VLOOKUP($A69,'по изворима и контима'!$A$12:I$499,8,FALSE))</f>
        <v>0</v>
      </c>
      <c r="K69">
        <f>IF(B69=0,0,+VLOOKUP($A69,'по изворима и контима'!$A$12:J$499,9,FALSE))</f>
        <v>0</v>
      </c>
      <c r="L69">
        <f>IF($A69=0,0,+VLOOKUP($F69,spisak!$C$11:$F$30,3,FALSE))</f>
        <v>0</v>
      </c>
      <c r="M69">
        <f>IF($A69=0,0,+VLOOKUP($F69,spisak!$C$11:$F$30,4,FALSE))</f>
        <v>0</v>
      </c>
      <c r="N69" s="140">
        <f t="shared" ref="N69" si="69">+IF(A69=0,0,"2016-procena")</f>
        <v>0</v>
      </c>
      <c r="O69" s="122">
        <f>IF(A69=0,0,+VLOOKUP($A69,'по изворима и контима'!$A$12:R$499,COLUMN('по изворима и контима'!L:L),FALSE))</f>
        <v>0</v>
      </c>
    </row>
    <row r="70" spans="1:15">
      <c r="A70">
        <f t="shared" si="68"/>
        <v>0</v>
      </c>
      <c r="B70">
        <f t="shared" si="1"/>
        <v>0</v>
      </c>
      <c r="C70" s="121">
        <f>IF(A70=0,0,+spisak!A$4)</f>
        <v>0</v>
      </c>
      <c r="D70">
        <f>IF(A70=0,0,+spisak!C$4)</f>
        <v>0</v>
      </c>
      <c r="E70" s="169">
        <f>IF(A70=0,0,+spisak!#REF!)</f>
        <v>0</v>
      </c>
      <c r="F70">
        <f>IF(A70=0,0,+VLOOKUP($A70,'по изворима и контима'!$A$12:D$499,4,FALSE))</f>
        <v>0</v>
      </c>
      <c r="G70">
        <f>IF(A70=0,0,+VLOOKUP($A70,'по изворима и контима'!$A$12:G$499,5,FALSE))</f>
        <v>0</v>
      </c>
      <c r="H70">
        <f>IF(A70=0,0,+VLOOKUP($A70,'по изворима и контима'!$A$12:H$499,6,FALSE))</f>
        <v>0</v>
      </c>
      <c r="I70">
        <f>IF(A70=0,0,+VLOOKUP($A70,'по изворима и контима'!$A$12:H$499,7,FALSE))</f>
        <v>0</v>
      </c>
      <c r="J70">
        <f>IF(A70=0,0,+VLOOKUP($A70,'по изворима и контима'!$A$12:I$499,8,FALSE))</f>
        <v>0</v>
      </c>
      <c r="K70">
        <f>IF(B70=0,0,+VLOOKUP($A70,'по изворима и контима'!$A$12:J$499,9,FALSE))</f>
        <v>0</v>
      </c>
      <c r="L70">
        <f>IF($A70=0,0,+VLOOKUP($F70,spisak!$C$11:$F$30,3,FALSE))</f>
        <v>0</v>
      </c>
      <c r="M70">
        <f>IF($A70=0,0,+VLOOKUP($F70,spisak!$C$11:$F$30,4,FALSE))</f>
        <v>0</v>
      </c>
      <c r="N70" s="140">
        <f t="shared" ref="N70" si="70">+IF(A70=0,0,"2017")</f>
        <v>0</v>
      </c>
      <c r="O70" s="122">
        <f>IF(A70=0,0,+VLOOKUP($A70,'по изворима и контима'!$A$12:R$499,COLUMN('по изворима и контима'!M:M),FALSE))</f>
        <v>0</v>
      </c>
    </row>
    <row r="71" spans="1:15">
      <c r="A71">
        <f t="shared" si="68"/>
        <v>0</v>
      </c>
      <c r="B71">
        <f t="shared" si="1"/>
        <v>0</v>
      </c>
      <c r="C71" s="121">
        <f>IF(A71=0,0,+spisak!A$4)</f>
        <v>0</v>
      </c>
      <c r="D71">
        <f>IF(A71=0,0,+spisak!C$4)</f>
        <v>0</v>
      </c>
      <c r="E71" s="169">
        <f>IF(A71=0,0,+spisak!#REF!)</f>
        <v>0</v>
      </c>
      <c r="F71">
        <f>IF(A71=0,0,+VLOOKUP($A71,'по изворима и контима'!$A$12:D$499,4,FALSE))</f>
        <v>0</v>
      </c>
      <c r="G71">
        <f>IF(A71=0,0,+VLOOKUP($A71,'по изворима и контима'!$A$12:G$499,5,FALSE))</f>
        <v>0</v>
      </c>
      <c r="H71">
        <f>IF(A71=0,0,+VLOOKUP($A71,'по изворима и контима'!$A$12:H$499,6,FALSE))</f>
        <v>0</v>
      </c>
      <c r="I71">
        <f>IF(A71=0,0,+VLOOKUP($A71,'по изворима и контима'!$A$12:H$499,7,FALSE))</f>
        <v>0</v>
      </c>
      <c r="J71">
        <f>IF(A71=0,0,+VLOOKUP($A71,'по изворима и контима'!$A$12:I$499,8,FALSE))</f>
        <v>0</v>
      </c>
      <c r="K71">
        <f>IF(B71=0,0,+VLOOKUP($A71,'по изворима и контима'!$A$12:J$499,9,FALSE))</f>
        <v>0</v>
      </c>
      <c r="L71">
        <f>IF($A71=0,0,+VLOOKUP($F71,spisak!$C$11:$F$30,3,FALSE))</f>
        <v>0</v>
      </c>
      <c r="M71">
        <f>IF($A71=0,0,+VLOOKUP($F71,spisak!$C$11:$F$30,4,FALSE))</f>
        <v>0</v>
      </c>
      <c r="N71" s="140">
        <f t="shared" ref="N71" si="71">+IF(A71=0,0,"2018")</f>
        <v>0</v>
      </c>
      <c r="O71" s="122">
        <f>IF(C71=0,0,+VLOOKUP($A71,'по изворима и контима'!$A$12:R$499,COLUMN('по изворима и контима'!N:N),FALSE))</f>
        <v>0</v>
      </c>
    </row>
    <row r="72" spans="1:15">
      <c r="A72">
        <f t="shared" si="68"/>
        <v>0</v>
      </c>
      <c r="B72">
        <f t="shared" ref="B72:B135" si="72">+IF(A72&gt;0,+B71+1,0)</f>
        <v>0</v>
      </c>
      <c r="C72" s="121">
        <f>IF(A72=0,0,+spisak!A$4)</f>
        <v>0</v>
      </c>
      <c r="D72">
        <f>IF(A72=0,0,+spisak!C$4)</f>
        <v>0</v>
      </c>
      <c r="E72" s="169">
        <f>IF(A72=0,0,+spisak!#REF!)</f>
        <v>0</v>
      </c>
      <c r="F72">
        <f>IF(A72=0,0,+VLOOKUP($A72,'по изворима и контима'!$A$12:D$499,4,FALSE))</f>
        <v>0</v>
      </c>
      <c r="G72">
        <f>IF(A72=0,0,+VLOOKUP($A72,'по изворима и контима'!$A$12:G$499,5,FALSE))</f>
        <v>0</v>
      </c>
      <c r="H72">
        <f>IF(A72=0,0,+VLOOKUP($A72,'по изворима и контима'!$A$12:H$499,6,FALSE))</f>
        <v>0</v>
      </c>
      <c r="I72">
        <f>IF(A72=0,0,+VLOOKUP($A72,'по изворима и контима'!$A$12:H$499,7,FALSE))</f>
        <v>0</v>
      </c>
      <c r="J72">
        <f>IF(A72=0,0,+VLOOKUP($A72,'по изворима и контима'!$A$12:I$499,8,FALSE))</f>
        <v>0</v>
      </c>
      <c r="K72">
        <f>IF(B72=0,0,+VLOOKUP($A72,'по изворима и контима'!$A$12:J$499,9,FALSE))</f>
        <v>0</v>
      </c>
      <c r="L72">
        <f>IF($A72=0,0,+VLOOKUP($F72,spisak!$C$11:$F$30,3,FALSE))</f>
        <v>0</v>
      </c>
      <c r="M72">
        <f>IF($A72=0,0,+VLOOKUP($F72,spisak!$C$11:$F$30,4,FALSE))</f>
        <v>0</v>
      </c>
      <c r="N72" s="140">
        <f t="shared" ref="N72" si="73">+IF(A72=0,0,"2019")</f>
        <v>0</v>
      </c>
      <c r="O72" s="122">
        <f>IF(C72=0,0,+VLOOKUP($A72,'по изворима и контима'!$A$12:R$499,COLUMN('по изворима и контима'!O:O),FALSE))</f>
        <v>0</v>
      </c>
    </row>
    <row r="73" spans="1:15">
      <c r="A73">
        <f t="shared" si="68"/>
        <v>0</v>
      </c>
      <c r="B73">
        <f t="shared" si="72"/>
        <v>0</v>
      </c>
      <c r="C73" s="121">
        <f>IF(A73=0,0,+spisak!A$4)</f>
        <v>0</v>
      </c>
      <c r="D73">
        <f>IF(A73=0,0,+spisak!C$4)</f>
        <v>0</v>
      </c>
      <c r="E73" s="169">
        <f>IF(A73=0,0,+spisak!#REF!)</f>
        <v>0</v>
      </c>
      <c r="F73">
        <f>IF(A73=0,0,+VLOOKUP($A73,'по изворима и контима'!$A$12:D$499,4,FALSE))</f>
        <v>0</v>
      </c>
      <c r="G73">
        <f>IF(A73=0,0,+VLOOKUP($A73,'по изворима и контима'!$A$12:G$499,5,FALSE))</f>
        <v>0</v>
      </c>
      <c r="H73">
        <f>IF(A73=0,0,+VLOOKUP($A73,'по изворима и контима'!$A$12:H$499,6,FALSE))</f>
        <v>0</v>
      </c>
      <c r="I73">
        <f>IF(A73=0,0,+VLOOKUP($A73,'по изворима и контима'!$A$12:H$499,7,FALSE))</f>
        <v>0</v>
      </c>
      <c r="J73">
        <f>IF(A73=0,0,+VLOOKUP($A73,'по изворима и контима'!$A$12:I$499,8,FALSE))</f>
        <v>0</v>
      </c>
      <c r="K73">
        <f>IF(B73=0,0,+VLOOKUP($A73,'по изворима и контима'!$A$12:J$499,9,FALSE))</f>
        <v>0</v>
      </c>
      <c r="L73">
        <f>IF($A73=0,0,+VLOOKUP($F73,spisak!$C$11:$F$30,3,FALSE))</f>
        <v>0</v>
      </c>
      <c r="M73">
        <f>IF($A73=0,0,+VLOOKUP($F73,spisak!$C$11:$F$30,4,FALSE))</f>
        <v>0</v>
      </c>
      <c r="N73" s="140">
        <f t="shared" ref="N73" si="74">+IF(A73=0,0,"nakon 2019")</f>
        <v>0</v>
      </c>
      <c r="O73" s="122">
        <f>IF(C73=0,0,+VLOOKUP($A73,'по изворима и контима'!$A$12:R$499,COLUMN('по изворима и контима'!P:P),FALSE))</f>
        <v>0</v>
      </c>
    </row>
    <row r="74" spans="1:15">
      <c r="A74">
        <f>+IF(MAX(A$4:A71)&gt;=A$1,0,MAX(A$4:A71)+1)</f>
        <v>0</v>
      </c>
      <c r="B74">
        <f t="shared" si="72"/>
        <v>0</v>
      </c>
      <c r="C74" s="121">
        <f>IF(A74=0,0,+spisak!A$4)</f>
        <v>0</v>
      </c>
      <c r="D74">
        <f>IF(A74=0,0,+spisak!C$4)</f>
        <v>0</v>
      </c>
      <c r="E74" s="169">
        <f>IF(A74=0,0,+spisak!#REF!)</f>
        <v>0</v>
      </c>
      <c r="F74">
        <f>IF(A74=0,0,+VLOOKUP($A74,'по изворима и контима'!$A$12:D$499,4,FALSE))</f>
        <v>0</v>
      </c>
      <c r="G74">
        <f>IF(A74=0,0,+VLOOKUP($A74,'по изворима и контима'!$A$12:G$499,5,FALSE))</f>
        <v>0</v>
      </c>
      <c r="H74">
        <f>IF(A74=0,0,+VLOOKUP($A74,'по изворима и контима'!$A$12:H$499,6,FALSE))</f>
        <v>0</v>
      </c>
      <c r="I74">
        <f>IF(A74=0,0,+VLOOKUP($A74,'по изворима и контима'!$A$12:H$499,7,FALSE))</f>
        <v>0</v>
      </c>
      <c r="J74">
        <f>IF(A74=0,0,+VLOOKUP($A74,'по изворима и контима'!$A$12:I$499,8,FALSE))</f>
        <v>0</v>
      </c>
      <c r="K74">
        <f>IF(B74=0,0,+VLOOKUP($A74,'по изворима и контима'!$A$12:J$499,9,FALSE))</f>
        <v>0</v>
      </c>
      <c r="L74">
        <f>IF($A74=0,0,+VLOOKUP($F74,spisak!$C$11:$F$30,3,FALSE))</f>
        <v>0</v>
      </c>
      <c r="M74">
        <f>IF($A74=0,0,+VLOOKUP($F74,spisak!$C$11:$F$30,4,FALSE))</f>
        <v>0</v>
      </c>
      <c r="N74" s="140">
        <f t="shared" ref="N74" si="75">+IF(A74=0,0,"do 2015")</f>
        <v>0</v>
      </c>
      <c r="O74" s="122">
        <f>IF(A74=0,0,+VLOOKUP($A74,'по изворима и контима'!$A$12:L$499,COLUMN('по изворима и контима'!J:J),FALSE))</f>
        <v>0</v>
      </c>
    </row>
    <row r="75" spans="1:15">
      <c r="A75">
        <f>+A74</f>
        <v>0</v>
      </c>
      <c r="B75">
        <f t="shared" si="72"/>
        <v>0</v>
      </c>
      <c r="C75" s="121">
        <f>IF(A75=0,0,+spisak!A$4)</f>
        <v>0</v>
      </c>
      <c r="D75">
        <f>IF(A75=0,0,+spisak!C$4)</f>
        <v>0</v>
      </c>
      <c r="E75" s="169">
        <f>IF(A75=0,0,+spisak!#REF!)</f>
        <v>0</v>
      </c>
      <c r="F75">
        <f>IF(A75=0,0,+VLOOKUP($A75,'по изворима и контима'!$A$12:D$499,4,FALSE))</f>
        <v>0</v>
      </c>
      <c r="G75">
        <f>IF(A75=0,0,+VLOOKUP($A75,'по изворима и контима'!$A$12:G$499,5,FALSE))</f>
        <v>0</v>
      </c>
      <c r="H75">
        <f>IF(A75=0,0,+VLOOKUP($A75,'по изворима и контима'!$A$12:H$499,6,FALSE))</f>
        <v>0</v>
      </c>
      <c r="I75">
        <f>IF(A75=0,0,+VLOOKUP($A75,'по изворима и контима'!$A$12:H$499,7,FALSE))</f>
        <v>0</v>
      </c>
      <c r="J75">
        <f>IF(A75=0,0,+VLOOKUP($A75,'по изворима и контима'!$A$12:I$499,8,FALSE))</f>
        <v>0</v>
      </c>
      <c r="K75">
        <f>IF(B75=0,0,+VLOOKUP($A75,'по изворима и контима'!$A$12:J$499,9,FALSE))</f>
        <v>0</v>
      </c>
      <c r="L75">
        <f>IF($A75=0,0,+VLOOKUP($F75,spisak!$C$11:$F$30,3,FALSE))</f>
        <v>0</v>
      </c>
      <c r="M75">
        <f>IF($A75=0,0,+VLOOKUP($F75,spisak!$C$11:$F$30,4,FALSE))</f>
        <v>0</v>
      </c>
      <c r="N75" s="140">
        <f t="shared" ref="N75" si="76">+IF(A75=0,0,"2016-plan")</f>
        <v>0</v>
      </c>
      <c r="O75" s="122">
        <f>IF(A75=0,0,+VLOOKUP($A75,'по изворима и контима'!$A$12:R$499,COLUMN('по изворима и контима'!K:K),FALSE))</f>
        <v>0</v>
      </c>
    </row>
    <row r="76" spans="1:15">
      <c r="A76">
        <f t="shared" si="68"/>
        <v>0</v>
      </c>
      <c r="B76">
        <f t="shared" si="72"/>
        <v>0</v>
      </c>
      <c r="C76" s="121">
        <f>IF(A76=0,0,+spisak!A$4)</f>
        <v>0</v>
      </c>
      <c r="D76">
        <f>IF(A76=0,0,+spisak!C$4)</f>
        <v>0</v>
      </c>
      <c r="E76" s="169">
        <f>IF(A76=0,0,+spisak!#REF!)</f>
        <v>0</v>
      </c>
      <c r="F76">
        <f>IF(A76=0,0,+VLOOKUP($A76,'по изворима и контима'!$A$12:D$499,4,FALSE))</f>
        <v>0</v>
      </c>
      <c r="G76">
        <f>IF(A76=0,0,+VLOOKUP($A76,'по изворима и контима'!$A$12:G$499,5,FALSE))</f>
        <v>0</v>
      </c>
      <c r="H76">
        <f>IF(A76=0,0,+VLOOKUP($A76,'по изворима и контима'!$A$12:H$499,6,FALSE))</f>
        <v>0</v>
      </c>
      <c r="I76">
        <f>IF(A76=0,0,+VLOOKUP($A76,'по изворима и контима'!$A$12:H$499,7,FALSE))</f>
        <v>0</v>
      </c>
      <c r="J76">
        <f>IF(A76=0,0,+VLOOKUP($A76,'по изворима и контима'!$A$12:I$499,8,FALSE))</f>
        <v>0</v>
      </c>
      <c r="K76">
        <f>IF(B76=0,0,+VLOOKUP($A76,'по изворима и контима'!$A$12:J$499,9,FALSE))</f>
        <v>0</v>
      </c>
      <c r="L76">
        <f>IF($A76=0,0,+VLOOKUP($F76,spisak!$C$11:$F$30,3,FALSE))</f>
        <v>0</v>
      </c>
      <c r="M76">
        <f>IF($A76=0,0,+VLOOKUP($F76,spisak!$C$11:$F$30,4,FALSE))</f>
        <v>0</v>
      </c>
      <c r="N76" s="140">
        <f t="shared" ref="N76" si="77">+IF(A76=0,0,"2016-procena")</f>
        <v>0</v>
      </c>
      <c r="O76" s="122">
        <f>IF(A76=0,0,+VLOOKUP($A76,'по изворима и контима'!$A$12:R$499,COLUMN('по изворима и контима'!L:L),FALSE))</f>
        <v>0</v>
      </c>
    </row>
    <row r="77" spans="1:15">
      <c r="A77">
        <f t="shared" si="68"/>
        <v>0</v>
      </c>
      <c r="B77">
        <f t="shared" si="72"/>
        <v>0</v>
      </c>
      <c r="C77" s="121">
        <f>IF(A77=0,0,+spisak!A$4)</f>
        <v>0</v>
      </c>
      <c r="D77">
        <f>IF(A77=0,0,+spisak!C$4)</f>
        <v>0</v>
      </c>
      <c r="E77" s="169">
        <f>IF(A77=0,0,+spisak!#REF!)</f>
        <v>0</v>
      </c>
      <c r="F77">
        <f>IF(A77=0,0,+VLOOKUP($A77,'по изворима и контима'!$A$12:D$499,4,FALSE))</f>
        <v>0</v>
      </c>
      <c r="G77">
        <f>IF(A77=0,0,+VLOOKUP($A77,'по изворима и контима'!$A$12:G$499,5,FALSE))</f>
        <v>0</v>
      </c>
      <c r="H77">
        <f>IF(A77=0,0,+VLOOKUP($A77,'по изворима и контима'!$A$12:H$499,6,FALSE))</f>
        <v>0</v>
      </c>
      <c r="I77">
        <f>IF(A77=0,0,+VLOOKUP($A77,'по изворима и контима'!$A$12:H$499,7,FALSE))</f>
        <v>0</v>
      </c>
      <c r="J77">
        <f>IF(A77=0,0,+VLOOKUP($A77,'по изворима и контима'!$A$12:I$499,8,FALSE))</f>
        <v>0</v>
      </c>
      <c r="K77">
        <f>IF(B77=0,0,+VLOOKUP($A77,'по изворима и контима'!$A$12:J$499,9,FALSE))</f>
        <v>0</v>
      </c>
      <c r="L77">
        <f>IF($A77=0,0,+VLOOKUP($F77,spisak!$C$11:$F$30,3,FALSE))</f>
        <v>0</v>
      </c>
      <c r="M77">
        <f>IF($A77=0,0,+VLOOKUP($F77,spisak!$C$11:$F$30,4,FALSE))</f>
        <v>0</v>
      </c>
      <c r="N77" s="140">
        <f t="shared" ref="N77" si="78">+IF(A77=0,0,"2017")</f>
        <v>0</v>
      </c>
      <c r="O77" s="122">
        <f>IF(A77=0,0,+VLOOKUP($A77,'по изворима и контима'!$A$12:R$499,COLUMN('по изворима и контима'!M:M),FALSE))</f>
        <v>0</v>
      </c>
    </row>
    <row r="78" spans="1:15">
      <c r="A78">
        <f t="shared" si="68"/>
        <v>0</v>
      </c>
      <c r="B78">
        <f t="shared" si="72"/>
        <v>0</v>
      </c>
      <c r="C78" s="121">
        <f>IF(A78=0,0,+spisak!A$4)</f>
        <v>0</v>
      </c>
      <c r="D78">
        <f>IF(A78=0,0,+spisak!C$4)</f>
        <v>0</v>
      </c>
      <c r="E78" s="169">
        <f>IF(A78=0,0,+spisak!#REF!)</f>
        <v>0</v>
      </c>
      <c r="F78">
        <f>IF(A78=0,0,+VLOOKUP($A78,'по изворима и контима'!$A$12:D$499,4,FALSE))</f>
        <v>0</v>
      </c>
      <c r="G78">
        <f>IF(A78=0,0,+VLOOKUP($A78,'по изворима и контима'!$A$12:G$499,5,FALSE))</f>
        <v>0</v>
      </c>
      <c r="H78">
        <f>IF(A78=0,0,+VLOOKUP($A78,'по изворима и контима'!$A$12:H$499,6,FALSE))</f>
        <v>0</v>
      </c>
      <c r="I78">
        <f>IF(A78=0,0,+VLOOKUP($A78,'по изворима и контима'!$A$12:H$499,7,FALSE))</f>
        <v>0</v>
      </c>
      <c r="J78">
        <f>IF(A78=0,0,+VLOOKUP($A78,'по изворима и контима'!$A$12:I$499,8,FALSE))</f>
        <v>0</v>
      </c>
      <c r="K78">
        <f>IF(B78=0,0,+VLOOKUP($A78,'по изворима и контима'!$A$12:J$499,9,FALSE))</f>
        <v>0</v>
      </c>
      <c r="L78">
        <f>IF($A78=0,0,+VLOOKUP($F78,spisak!$C$11:$F$30,3,FALSE))</f>
        <v>0</v>
      </c>
      <c r="M78">
        <f>IF($A78=0,0,+VLOOKUP($F78,spisak!$C$11:$F$30,4,FALSE))</f>
        <v>0</v>
      </c>
      <c r="N78" s="140">
        <f t="shared" ref="N78" si="79">+IF(A78=0,0,"2018")</f>
        <v>0</v>
      </c>
      <c r="O78" s="122">
        <f>IF(C78=0,0,+VLOOKUP($A78,'по изворима и контима'!$A$12:R$499,COLUMN('по изворима и контима'!N:N),FALSE))</f>
        <v>0</v>
      </c>
    </row>
    <row r="79" spans="1:15">
      <c r="A79">
        <f t="shared" si="68"/>
        <v>0</v>
      </c>
      <c r="B79">
        <f t="shared" si="72"/>
        <v>0</v>
      </c>
      <c r="C79" s="121">
        <f>IF(A79=0,0,+spisak!A$4)</f>
        <v>0</v>
      </c>
      <c r="D79">
        <f>IF(A79=0,0,+spisak!C$4)</f>
        <v>0</v>
      </c>
      <c r="E79" s="169">
        <f>IF(A79=0,0,+spisak!#REF!)</f>
        <v>0</v>
      </c>
      <c r="F79">
        <f>IF(A79=0,0,+VLOOKUP($A79,'по изворима и контима'!$A$12:D$499,4,FALSE))</f>
        <v>0</v>
      </c>
      <c r="G79">
        <f>IF(A79=0,0,+VLOOKUP($A79,'по изворима и контима'!$A$12:G$499,5,FALSE))</f>
        <v>0</v>
      </c>
      <c r="H79">
        <f>IF(A79=0,0,+VLOOKUP($A79,'по изворима и контима'!$A$12:H$499,6,FALSE))</f>
        <v>0</v>
      </c>
      <c r="I79">
        <f>IF(A79=0,0,+VLOOKUP($A79,'по изворима и контима'!$A$12:H$499,7,FALSE))</f>
        <v>0</v>
      </c>
      <c r="J79">
        <f>IF(A79=0,0,+VLOOKUP($A79,'по изворима и контима'!$A$12:I$499,8,FALSE))</f>
        <v>0</v>
      </c>
      <c r="K79">
        <f>IF(B79=0,0,+VLOOKUP($A79,'по изворима и контима'!$A$12:J$499,9,FALSE))</f>
        <v>0</v>
      </c>
      <c r="L79">
        <f>IF($A79=0,0,+VLOOKUP($F79,spisak!$C$11:$F$30,3,FALSE))</f>
        <v>0</v>
      </c>
      <c r="M79">
        <f>IF($A79=0,0,+VLOOKUP($F79,spisak!$C$11:$F$30,4,FALSE))</f>
        <v>0</v>
      </c>
      <c r="N79" s="140">
        <f t="shared" ref="N79" si="80">+IF(A79=0,0,"2019")</f>
        <v>0</v>
      </c>
      <c r="O79" s="122">
        <f>IF(C79=0,0,+VLOOKUP($A79,'по изворима и контима'!$A$12:R$499,COLUMN('по изворима и контима'!O:O),FALSE))</f>
        <v>0</v>
      </c>
    </row>
    <row r="80" spans="1:15">
      <c r="A80">
        <f t="shared" si="68"/>
        <v>0</v>
      </c>
      <c r="B80">
        <f t="shared" si="72"/>
        <v>0</v>
      </c>
      <c r="C80" s="121">
        <f>IF(A80=0,0,+spisak!A$4)</f>
        <v>0</v>
      </c>
      <c r="D80">
        <f>IF(A80=0,0,+spisak!C$4)</f>
        <v>0</v>
      </c>
      <c r="E80" s="169">
        <f>IF(A80=0,0,+spisak!#REF!)</f>
        <v>0</v>
      </c>
      <c r="F80">
        <f>IF(A80=0,0,+VLOOKUP($A80,'по изворима и контима'!$A$12:D$499,4,FALSE))</f>
        <v>0</v>
      </c>
      <c r="G80">
        <f>IF(A80=0,0,+VLOOKUP($A80,'по изворима и контима'!$A$12:G$499,5,FALSE))</f>
        <v>0</v>
      </c>
      <c r="H80">
        <f>IF(A80=0,0,+VLOOKUP($A80,'по изворима и контима'!$A$12:H$499,6,FALSE))</f>
        <v>0</v>
      </c>
      <c r="I80">
        <f>IF(A80=0,0,+VLOOKUP($A80,'по изворима и контима'!$A$12:H$499,7,FALSE))</f>
        <v>0</v>
      </c>
      <c r="J80">
        <f>IF(A80=0,0,+VLOOKUP($A80,'по изворима и контима'!$A$12:I$499,8,FALSE))</f>
        <v>0</v>
      </c>
      <c r="K80">
        <f>IF(B80=0,0,+VLOOKUP($A80,'по изворима и контима'!$A$12:J$499,9,FALSE))</f>
        <v>0</v>
      </c>
      <c r="L80">
        <f>IF($A80=0,0,+VLOOKUP($F80,spisak!$C$11:$F$30,3,FALSE))</f>
        <v>0</v>
      </c>
      <c r="M80">
        <f>IF($A80=0,0,+VLOOKUP($F80,spisak!$C$11:$F$30,4,FALSE))</f>
        <v>0</v>
      </c>
      <c r="N80" s="140">
        <f t="shared" ref="N80" si="81">+IF(A80=0,0,"nakon 2019")</f>
        <v>0</v>
      </c>
      <c r="O80" s="122">
        <f>IF(C80=0,0,+VLOOKUP($A80,'по изворима и контима'!$A$12:R$499,COLUMN('по изворима и контима'!P:P),FALSE))</f>
        <v>0</v>
      </c>
    </row>
    <row r="81" spans="1:15">
      <c r="A81">
        <f>+IF(MAX(A$4:A78)&gt;=A$1,0,MAX(A$4:A78)+1)</f>
        <v>0</v>
      </c>
      <c r="B81">
        <f t="shared" si="72"/>
        <v>0</v>
      </c>
      <c r="C81" s="121">
        <f>IF(A81=0,0,+spisak!A$4)</f>
        <v>0</v>
      </c>
      <c r="D81">
        <f>IF(A81=0,0,+spisak!C$4)</f>
        <v>0</v>
      </c>
      <c r="E81" s="169">
        <f>IF(A81=0,0,+spisak!#REF!)</f>
        <v>0</v>
      </c>
      <c r="F81">
        <f>IF(A81=0,0,+VLOOKUP($A81,'по изворима и контима'!$A$12:D$499,4,FALSE))</f>
        <v>0</v>
      </c>
      <c r="G81">
        <f>IF(A81=0,0,+VLOOKUP($A81,'по изворима и контима'!$A$12:G$499,5,FALSE))</f>
        <v>0</v>
      </c>
      <c r="H81">
        <f>IF(A81=0,0,+VLOOKUP($A81,'по изворима и контима'!$A$12:H$499,6,FALSE))</f>
        <v>0</v>
      </c>
      <c r="I81">
        <f>IF(A81=0,0,+VLOOKUP($A81,'по изворима и контима'!$A$12:H$499,7,FALSE))</f>
        <v>0</v>
      </c>
      <c r="J81">
        <f>IF(A81=0,0,+VLOOKUP($A81,'по изворима и контима'!$A$12:I$499,8,FALSE))</f>
        <v>0</v>
      </c>
      <c r="K81">
        <f>IF(B81=0,0,+VLOOKUP($A81,'по изворима и контима'!$A$12:J$499,9,FALSE))</f>
        <v>0</v>
      </c>
      <c r="L81">
        <f>IF($A81=0,0,+VLOOKUP($F81,spisak!$C$11:$F$30,3,FALSE))</f>
        <v>0</v>
      </c>
      <c r="M81">
        <f>IF($A81=0,0,+VLOOKUP($F81,spisak!$C$11:$F$30,4,FALSE))</f>
        <v>0</v>
      </c>
      <c r="N81" s="140">
        <f t="shared" ref="N81" si="82">+IF(A81=0,0,"do 2015")</f>
        <v>0</v>
      </c>
      <c r="O81" s="122">
        <f>IF(A81=0,0,+VLOOKUP($A81,'по изворима и контима'!$A$12:L$499,COLUMN('по изворима и контима'!J:J),FALSE))</f>
        <v>0</v>
      </c>
    </row>
    <row r="82" spans="1:15">
      <c r="A82">
        <f t="shared" ref="A82:A87" si="83">+A81</f>
        <v>0</v>
      </c>
      <c r="B82">
        <f t="shared" si="72"/>
        <v>0</v>
      </c>
      <c r="C82" s="121">
        <f>IF(A82=0,0,+spisak!A$4)</f>
        <v>0</v>
      </c>
      <c r="D82">
        <f>IF(A82=0,0,+spisak!C$4)</f>
        <v>0</v>
      </c>
      <c r="E82" s="169">
        <f>IF(A82=0,0,+spisak!#REF!)</f>
        <v>0</v>
      </c>
      <c r="F82">
        <f>IF(A82=0,0,+VLOOKUP($A82,'по изворима и контима'!$A$12:D$499,4,FALSE))</f>
        <v>0</v>
      </c>
      <c r="G82">
        <f>IF(A82=0,0,+VLOOKUP($A82,'по изворима и контима'!$A$12:G$499,5,FALSE))</f>
        <v>0</v>
      </c>
      <c r="H82">
        <f>IF(A82=0,0,+VLOOKUP($A82,'по изворима и контима'!$A$12:H$499,6,FALSE))</f>
        <v>0</v>
      </c>
      <c r="I82">
        <f>IF(A82=0,0,+VLOOKUP($A82,'по изворима и контима'!$A$12:H$499,7,FALSE))</f>
        <v>0</v>
      </c>
      <c r="J82">
        <f>IF(A82=0,0,+VLOOKUP($A82,'по изворима и контима'!$A$12:I$499,8,FALSE))</f>
        <v>0</v>
      </c>
      <c r="K82">
        <f>IF(B82=0,0,+VLOOKUP($A82,'по изворима и контима'!$A$12:J$499,9,FALSE))</f>
        <v>0</v>
      </c>
      <c r="L82">
        <f>IF($A82=0,0,+VLOOKUP($F82,spisak!$C$11:$F$30,3,FALSE))</f>
        <v>0</v>
      </c>
      <c r="M82">
        <f>IF($A82=0,0,+VLOOKUP($F82,spisak!$C$11:$F$30,4,FALSE))</f>
        <v>0</v>
      </c>
      <c r="N82" s="140">
        <f t="shared" ref="N82" si="84">+IF(A82=0,0,"2016-plan")</f>
        <v>0</v>
      </c>
      <c r="O82" s="122">
        <f>IF(A82=0,0,+VLOOKUP($A82,'по изворима и контима'!$A$12:R$499,COLUMN('по изворима и контима'!K:K),FALSE))</f>
        <v>0</v>
      </c>
    </row>
    <row r="83" spans="1:15">
      <c r="A83">
        <f t="shared" si="83"/>
        <v>0</v>
      </c>
      <c r="B83">
        <f t="shared" si="72"/>
        <v>0</v>
      </c>
      <c r="C83" s="121">
        <f>IF(A83=0,0,+spisak!A$4)</f>
        <v>0</v>
      </c>
      <c r="D83">
        <f>IF(A83=0,0,+spisak!C$4)</f>
        <v>0</v>
      </c>
      <c r="E83" s="169">
        <f>IF(A83=0,0,+spisak!#REF!)</f>
        <v>0</v>
      </c>
      <c r="F83">
        <f>IF(A83=0,0,+VLOOKUP($A83,'по изворима и контима'!$A$12:D$499,4,FALSE))</f>
        <v>0</v>
      </c>
      <c r="G83">
        <f>IF(A83=0,0,+VLOOKUP($A83,'по изворима и контима'!$A$12:G$499,5,FALSE))</f>
        <v>0</v>
      </c>
      <c r="H83">
        <f>IF(A83=0,0,+VLOOKUP($A83,'по изворима и контима'!$A$12:H$499,6,FALSE))</f>
        <v>0</v>
      </c>
      <c r="I83">
        <f>IF(A83=0,0,+VLOOKUP($A83,'по изворима и контима'!$A$12:H$499,7,FALSE))</f>
        <v>0</v>
      </c>
      <c r="J83">
        <f>IF(A83=0,0,+VLOOKUP($A83,'по изворима и контима'!$A$12:I$499,8,FALSE))</f>
        <v>0</v>
      </c>
      <c r="K83">
        <f>IF(B83=0,0,+VLOOKUP($A83,'по изворима и контима'!$A$12:J$499,9,FALSE))</f>
        <v>0</v>
      </c>
      <c r="L83">
        <f>IF($A83=0,0,+VLOOKUP($F83,spisak!$C$11:$F$30,3,FALSE))</f>
        <v>0</v>
      </c>
      <c r="M83">
        <f>IF($A83=0,0,+VLOOKUP($F83,spisak!$C$11:$F$30,4,FALSE))</f>
        <v>0</v>
      </c>
      <c r="N83" s="140">
        <f t="shared" ref="N83" si="85">+IF(A83=0,0,"2016-procena")</f>
        <v>0</v>
      </c>
      <c r="O83" s="122">
        <f>IF(A83=0,0,+VLOOKUP($A83,'по изворима и контима'!$A$12:R$499,COLUMN('по изворима и контима'!L:L),FALSE))</f>
        <v>0</v>
      </c>
    </row>
    <row r="84" spans="1:15">
      <c r="A84">
        <f t="shared" si="83"/>
        <v>0</v>
      </c>
      <c r="B84">
        <f t="shared" si="72"/>
        <v>0</v>
      </c>
      <c r="C84" s="121">
        <f>IF(A84=0,0,+spisak!A$4)</f>
        <v>0</v>
      </c>
      <c r="D84">
        <f>IF(A84=0,0,+spisak!C$4)</f>
        <v>0</v>
      </c>
      <c r="E84" s="169">
        <f>IF(A84=0,0,+spisak!#REF!)</f>
        <v>0</v>
      </c>
      <c r="F84">
        <f>IF(A84=0,0,+VLOOKUP($A84,'по изворима и контима'!$A$12:D$499,4,FALSE))</f>
        <v>0</v>
      </c>
      <c r="G84">
        <f>IF(A84=0,0,+VLOOKUP($A84,'по изворима и контима'!$A$12:G$499,5,FALSE))</f>
        <v>0</v>
      </c>
      <c r="H84">
        <f>IF(A84=0,0,+VLOOKUP($A84,'по изворима и контима'!$A$12:H$499,6,FALSE))</f>
        <v>0</v>
      </c>
      <c r="I84">
        <f>IF(A84=0,0,+VLOOKUP($A84,'по изворима и контима'!$A$12:H$499,7,FALSE))</f>
        <v>0</v>
      </c>
      <c r="J84">
        <f>IF(A84=0,0,+VLOOKUP($A84,'по изворима и контима'!$A$12:I$499,8,FALSE))</f>
        <v>0</v>
      </c>
      <c r="K84">
        <f>IF(B84=0,0,+VLOOKUP($A84,'по изворима и контима'!$A$12:J$499,9,FALSE))</f>
        <v>0</v>
      </c>
      <c r="L84">
        <f>IF($A84=0,0,+VLOOKUP($F84,spisak!$C$11:$F$30,3,FALSE))</f>
        <v>0</v>
      </c>
      <c r="M84">
        <f>IF($A84=0,0,+VLOOKUP($F84,spisak!$C$11:$F$30,4,FALSE))</f>
        <v>0</v>
      </c>
      <c r="N84" s="140">
        <f t="shared" ref="N84" si="86">+IF(A84=0,0,"2017")</f>
        <v>0</v>
      </c>
      <c r="O84" s="122">
        <f>IF(A84=0,0,+VLOOKUP($A84,'по изворима и контима'!$A$12:R$499,COLUMN('по изворима и контима'!M:M),FALSE))</f>
        <v>0</v>
      </c>
    </row>
    <row r="85" spans="1:15">
      <c r="A85">
        <f t="shared" si="83"/>
        <v>0</v>
      </c>
      <c r="B85">
        <f t="shared" si="72"/>
        <v>0</v>
      </c>
      <c r="C85" s="121">
        <f>IF(A85=0,0,+spisak!A$4)</f>
        <v>0</v>
      </c>
      <c r="D85">
        <f>IF(A85=0,0,+spisak!C$4)</f>
        <v>0</v>
      </c>
      <c r="E85" s="169">
        <f>IF(A85=0,0,+spisak!#REF!)</f>
        <v>0</v>
      </c>
      <c r="F85">
        <f>IF(A85=0,0,+VLOOKUP($A85,'по изворима и контима'!$A$12:D$499,4,FALSE))</f>
        <v>0</v>
      </c>
      <c r="G85">
        <f>IF(A85=0,0,+VLOOKUP($A85,'по изворима и контима'!$A$12:G$499,5,FALSE))</f>
        <v>0</v>
      </c>
      <c r="H85">
        <f>IF(A85=0,0,+VLOOKUP($A85,'по изворима и контима'!$A$12:H$499,6,FALSE))</f>
        <v>0</v>
      </c>
      <c r="I85">
        <f>IF(A85=0,0,+VLOOKUP($A85,'по изворима и контима'!$A$12:H$499,7,FALSE))</f>
        <v>0</v>
      </c>
      <c r="J85">
        <f>IF(A85=0,0,+VLOOKUP($A85,'по изворима и контима'!$A$12:I$499,8,FALSE))</f>
        <v>0</v>
      </c>
      <c r="K85">
        <f>IF(B85=0,0,+VLOOKUP($A85,'по изворима и контима'!$A$12:J$499,9,FALSE))</f>
        <v>0</v>
      </c>
      <c r="L85">
        <f>IF($A85=0,0,+VLOOKUP($F85,spisak!$C$11:$F$30,3,FALSE))</f>
        <v>0</v>
      </c>
      <c r="M85">
        <f>IF($A85=0,0,+VLOOKUP($F85,spisak!$C$11:$F$30,4,FALSE))</f>
        <v>0</v>
      </c>
      <c r="N85" s="140">
        <f t="shared" ref="N85" si="87">+IF(A85=0,0,"2018")</f>
        <v>0</v>
      </c>
      <c r="O85" s="122">
        <f>IF(C85=0,0,+VLOOKUP($A85,'по изворима и контима'!$A$12:R$499,COLUMN('по изворима и контима'!N:N),FALSE))</f>
        <v>0</v>
      </c>
    </row>
    <row r="86" spans="1:15">
      <c r="A86">
        <f t="shared" si="83"/>
        <v>0</v>
      </c>
      <c r="B86">
        <f t="shared" si="72"/>
        <v>0</v>
      </c>
      <c r="C86" s="121">
        <f>IF(A86=0,0,+spisak!A$4)</f>
        <v>0</v>
      </c>
      <c r="D86">
        <f>IF(A86=0,0,+spisak!C$4)</f>
        <v>0</v>
      </c>
      <c r="E86" s="169">
        <f>IF(A86=0,0,+spisak!#REF!)</f>
        <v>0</v>
      </c>
      <c r="F86">
        <f>IF(A86=0,0,+VLOOKUP($A86,'по изворима и контима'!$A$12:D$499,4,FALSE))</f>
        <v>0</v>
      </c>
      <c r="G86">
        <f>IF(A86=0,0,+VLOOKUP($A86,'по изворима и контима'!$A$12:G$499,5,FALSE))</f>
        <v>0</v>
      </c>
      <c r="H86">
        <f>IF(A86=0,0,+VLOOKUP($A86,'по изворима и контима'!$A$12:H$499,6,FALSE))</f>
        <v>0</v>
      </c>
      <c r="I86">
        <f>IF(A86=0,0,+VLOOKUP($A86,'по изворима и контима'!$A$12:H$499,7,FALSE))</f>
        <v>0</v>
      </c>
      <c r="J86">
        <f>IF(A86=0,0,+VLOOKUP($A86,'по изворима и контима'!$A$12:I$499,8,FALSE))</f>
        <v>0</v>
      </c>
      <c r="K86">
        <f>IF(B86=0,0,+VLOOKUP($A86,'по изворима и контима'!$A$12:J$499,9,FALSE))</f>
        <v>0</v>
      </c>
      <c r="L86">
        <f>IF($A86=0,0,+VLOOKUP($F86,spisak!$C$11:$F$30,3,FALSE))</f>
        <v>0</v>
      </c>
      <c r="M86">
        <f>IF($A86=0,0,+VLOOKUP($F86,spisak!$C$11:$F$30,4,FALSE))</f>
        <v>0</v>
      </c>
      <c r="N86" s="140">
        <f t="shared" ref="N86" si="88">+IF(A86=0,0,"2019")</f>
        <v>0</v>
      </c>
      <c r="O86" s="122">
        <f>IF(C86=0,0,+VLOOKUP($A86,'по изворима и контима'!$A$12:R$499,COLUMN('по изворима и контима'!O:O),FALSE))</f>
        <v>0</v>
      </c>
    </row>
    <row r="87" spans="1:15">
      <c r="A87">
        <f t="shared" si="83"/>
        <v>0</v>
      </c>
      <c r="B87">
        <f t="shared" si="72"/>
        <v>0</v>
      </c>
      <c r="C87" s="121">
        <f>IF(A87=0,0,+spisak!A$4)</f>
        <v>0</v>
      </c>
      <c r="D87">
        <f>IF(A87=0,0,+spisak!C$4)</f>
        <v>0</v>
      </c>
      <c r="E87" s="169">
        <f>IF(A87=0,0,+spisak!#REF!)</f>
        <v>0</v>
      </c>
      <c r="F87">
        <f>IF(A87=0,0,+VLOOKUP($A87,'по изворима и контима'!$A$12:D$499,4,FALSE))</f>
        <v>0</v>
      </c>
      <c r="G87">
        <f>IF(A87=0,0,+VLOOKUP($A87,'по изворима и контима'!$A$12:G$499,5,FALSE))</f>
        <v>0</v>
      </c>
      <c r="H87">
        <f>IF(A87=0,0,+VLOOKUP($A87,'по изворима и контима'!$A$12:H$499,6,FALSE))</f>
        <v>0</v>
      </c>
      <c r="I87">
        <f>IF(A87=0,0,+VLOOKUP($A87,'по изворима и контима'!$A$12:H$499,7,FALSE))</f>
        <v>0</v>
      </c>
      <c r="J87">
        <f>IF(A87=0,0,+VLOOKUP($A87,'по изворима и контима'!$A$12:I$499,8,FALSE))</f>
        <v>0</v>
      </c>
      <c r="K87">
        <f>IF(B87=0,0,+VLOOKUP($A87,'по изворима и контима'!$A$12:J$499,9,FALSE))</f>
        <v>0</v>
      </c>
      <c r="L87">
        <f>IF($A87=0,0,+VLOOKUP($F87,spisak!$C$11:$F$30,3,FALSE))</f>
        <v>0</v>
      </c>
      <c r="M87">
        <f>IF($A87=0,0,+VLOOKUP($F87,spisak!$C$11:$F$30,4,FALSE))</f>
        <v>0</v>
      </c>
      <c r="N87" s="140">
        <f t="shared" ref="N87" si="89">+IF(A87=0,0,"nakon 2019")</f>
        <v>0</v>
      </c>
      <c r="O87" s="122">
        <f>IF(C87=0,0,+VLOOKUP($A87,'по изворима и контима'!$A$12:R$499,COLUMN('по изворима и контима'!P:P),FALSE))</f>
        <v>0</v>
      </c>
    </row>
    <row r="88" spans="1:15">
      <c r="A88">
        <f>+IF(ISBLANK('по изворима и контима'!D96)=TRUE,0,1)</f>
        <v>0</v>
      </c>
      <c r="B88">
        <f t="shared" si="72"/>
        <v>0</v>
      </c>
      <c r="C88" s="121">
        <f>IF(A88=0,0,+spisak!A$4)</f>
        <v>0</v>
      </c>
      <c r="D88">
        <f>IF(A88=0,0,+spisak!C$4)</f>
        <v>0</v>
      </c>
      <c r="E88" s="169">
        <f>IF(A88=0,0,+spisak!#REF!)</f>
        <v>0</v>
      </c>
      <c r="F88">
        <f>IF(A88=0,0,+VLOOKUP($A88,'по изворима и контима'!$A$12:D$499,4,FALSE))</f>
        <v>0</v>
      </c>
      <c r="G88">
        <f>IF(A88=0,0,+VLOOKUP($A88,'по изворима и контима'!$A$12:G$499,5,FALSE))</f>
        <v>0</v>
      </c>
      <c r="H88">
        <f>IF(A88=0,0,+VLOOKUP($A88,'по изворима и контима'!$A$12:H$499,6,FALSE))</f>
        <v>0</v>
      </c>
      <c r="I88">
        <f>IF(A88=0,0,+VLOOKUP($A88,'по изворима и контима'!$A$12:H$499,7,FALSE))</f>
        <v>0</v>
      </c>
      <c r="J88">
        <f>IF(A88=0,0,+VLOOKUP($A88,'по изворима и контима'!$A$12:I$499,8,FALSE))</f>
        <v>0</v>
      </c>
      <c r="K88">
        <f>IF(B88=0,0,+VLOOKUP($A88,'по изворима и контима'!$A$12:J$499,9,FALSE))</f>
        <v>0</v>
      </c>
      <c r="L88">
        <f>IF($A88=0,0,+VLOOKUP($F88,spisak!$C$11:$F$30,3,FALSE))</f>
        <v>0</v>
      </c>
      <c r="M88">
        <f>IF($A88=0,0,+VLOOKUP($F88,spisak!$C$11:$F$30,4,FALSE))</f>
        <v>0</v>
      </c>
      <c r="N88" s="140">
        <f t="shared" ref="N88" si="90">+IF(A88=0,0,"do 2015")</f>
        <v>0</v>
      </c>
      <c r="O88" s="122">
        <f>IF(A88=0,0,+VLOOKUP($A88,'по изворима и контима'!$A$12:L$499,COLUMN('по изворима и контима'!J:J),FALSE))</f>
        <v>0</v>
      </c>
    </row>
    <row r="89" spans="1:15">
      <c r="A89">
        <f t="shared" ref="A89:A94" si="91">+A88</f>
        <v>0</v>
      </c>
      <c r="B89">
        <f t="shared" si="72"/>
        <v>0</v>
      </c>
      <c r="C89" s="121">
        <f>IF(A89=0,0,+spisak!A$4)</f>
        <v>0</v>
      </c>
      <c r="D89">
        <f>IF(A89=0,0,+spisak!C$4)</f>
        <v>0</v>
      </c>
      <c r="E89" s="169">
        <f>IF(A89=0,0,+spisak!#REF!)</f>
        <v>0</v>
      </c>
      <c r="F89">
        <f>IF(A89=0,0,+VLOOKUP($A89,'по изворима и контима'!$A$12:D$499,4,FALSE))</f>
        <v>0</v>
      </c>
      <c r="G89">
        <f>IF(A89=0,0,+VLOOKUP($A89,'по изворима и контима'!$A$12:G$499,5,FALSE))</f>
        <v>0</v>
      </c>
      <c r="H89">
        <f>IF(A89=0,0,+VLOOKUP($A89,'по изворима и контима'!$A$12:H$499,6,FALSE))</f>
        <v>0</v>
      </c>
      <c r="I89">
        <f>IF(A89=0,0,+VLOOKUP($A89,'по изворима и контима'!$A$12:H$499,7,FALSE))</f>
        <v>0</v>
      </c>
      <c r="J89">
        <f>IF(A89=0,0,+VLOOKUP($A89,'по изворима и контима'!$A$12:I$499,8,FALSE))</f>
        <v>0</v>
      </c>
      <c r="K89">
        <f>IF(B89=0,0,+VLOOKUP($A89,'по изворима и контима'!$A$12:J$499,9,FALSE))</f>
        <v>0</v>
      </c>
      <c r="L89">
        <f>IF($A89=0,0,+VLOOKUP($F89,spisak!$C$11:$F$30,3,FALSE))</f>
        <v>0</v>
      </c>
      <c r="M89">
        <f>IF($A89=0,0,+VLOOKUP($F89,spisak!$C$11:$F$30,4,FALSE))</f>
        <v>0</v>
      </c>
      <c r="N89" s="140">
        <f t="shared" ref="N89" si="92">+IF(A89=0,0,"2016-plan")</f>
        <v>0</v>
      </c>
      <c r="O89" s="122">
        <f>IF(A89=0,0,+VLOOKUP($A89,'по изворима и контима'!$A$12:R$499,COLUMN('по изворима и контима'!K:K),FALSE))</f>
        <v>0</v>
      </c>
    </row>
    <row r="90" spans="1:15">
      <c r="A90">
        <f t="shared" si="91"/>
        <v>0</v>
      </c>
      <c r="B90">
        <f t="shared" si="72"/>
        <v>0</v>
      </c>
      <c r="C90" s="121">
        <f>IF(A90=0,0,+spisak!A$4)</f>
        <v>0</v>
      </c>
      <c r="D90">
        <f>IF(A90=0,0,+spisak!C$4)</f>
        <v>0</v>
      </c>
      <c r="E90" s="169">
        <f>IF(A90=0,0,+spisak!#REF!)</f>
        <v>0</v>
      </c>
      <c r="F90">
        <f>IF(A90=0,0,+VLOOKUP($A90,'по изворима и контима'!$A$12:D$499,4,FALSE))</f>
        <v>0</v>
      </c>
      <c r="G90">
        <f>IF(A90=0,0,+VLOOKUP($A90,'по изворима и контима'!$A$12:G$499,5,FALSE))</f>
        <v>0</v>
      </c>
      <c r="H90">
        <f>IF(A90=0,0,+VLOOKUP($A90,'по изворима и контима'!$A$12:H$499,6,FALSE))</f>
        <v>0</v>
      </c>
      <c r="I90">
        <f>IF(A90=0,0,+VLOOKUP($A90,'по изворима и контима'!$A$12:H$499,7,FALSE))</f>
        <v>0</v>
      </c>
      <c r="J90">
        <f>IF(A90=0,0,+VLOOKUP($A90,'по изворима и контима'!$A$12:I$499,8,FALSE))</f>
        <v>0</v>
      </c>
      <c r="K90">
        <f>IF(B90=0,0,+VLOOKUP($A90,'по изворима и контима'!$A$12:J$499,9,FALSE))</f>
        <v>0</v>
      </c>
      <c r="L90">
        <f>IF($A90=0,0,+VLOOKUP($F90,spisak!$C$11:$F$30,3,FALSE))</f>
        <v>0</v>
      </c>
      <c r="M90">
        <f>IF($A90=0,0,+VLOOKUP($F90,spisak!$C$11:$F$30,4,FALSE))</f>
        <v>0</v>
      </c>
      <c r="N90" s="140">
        <f t="shared" ref="N90" si="93">+IF(A90=0,0,"2016-procena")</f>
        <v>0</v>
      </c>
      <c r="O90" s="122">
        <f>IF(A90=0,0,+VLOOKUP($A90,'по изворима и контима'!$A$12:R$499,COLUMN('по изворима и контима'!L:L),FALSE))</f>
        <v>0</v>
      </c>
    </row>
    <row r="91" spans="1:15">
      <c r="A91">
        <f t="shared" si="91"/>
        <v>0</v>
      </c>
      <c r="B91">
        <f t="shared" si="72"/>
        <v>0</v>
      </c>
      <c r="C91" s="121">
        <f>IF(A91=0,0,+spisak!A$4)</f>
        <v>0</v>
      </c>
      <c r="D91">
        <f>IF(A91=0,0,+spisak!C$4)</f>
        <v>0</v>
      </c>
      <c r="E91" s="169">
        <f>IF(A91=0,0,+spisak!#REF!)</f>
        <v>0</v>
      </c>
      <c r="F91">
        <f>IF(A91=0,0,+VLOOKUP($A91,'по изворима и контима'!$A$12:D$499,4,FALSE))</f>
        <v>0</v>
      </c>
      <c r="G91">
        <f>IF(A91=0,0,+VLOOKUP($A91,'по изворима и контима'!$A$12:G$499,5,FALSE))</f>
        <v>0</v>
      </c>
      <c r="H91">
        <f>IF(A91=0,0,+VLOOKUP($A91,'по изворима и контима'!$A$12:H$499,6,FALSE))</f>
        <v>0</v>
      </c>
      <c r="I91">
        <f>IF(A91=0,0,+VLOOKUP($A91,'по изворима и контима'!$A$12:H$499,7,FALSE))</f>
        <v>0</v>
      </c>
      <c r="J91">
        <f>IF(A91=0,0,+VLOOKUP($A91,'по изворима и контима'!$A$12:I$499,8,FALSE))</f>
        <v>0</v>
      </c>
      <c r="K91">
        <f>IF(B91=0,0,+VLOOKUP($A91,'по изворима и контима'!$A$12:J$499,9,FALSE))</f>
        <v>0</v>
      </c>
      <c r="L91">
        <f>IF($A91=0,0,+VLOOKUP($F91,spisak!$C$11:$F$30,3,FALSE))</f>
        <v>0</v>
      </c>
      <c r="M91">
        <f>IF($A91=0,0,+VLOOKUP($F91,spisak!$C$11:$F$30,4,FALSE))</f>
        <v>0</v>
      </c>
      <c r="N91" s="140">
        <f t="shared" ref="N91" si="94">+IF(A91=0,0,"2017")</f>
        <v>0</v>
      </c>
      <c r="O91" s="122">
        <f>IF(A91=0,0,+VLOOKUP($A91,'по изворима и контима'!$A$12:R$499,COLUMN('по изворима и контима'!M:M),FALSE))</f>
        <v>0</v>
      </c>
    </row>
    <row r="92" spans="1:15">
      <c r="A92">
        <f t="shared" si="91"/>
        <v>0</v>
      </c>
      <c r="B92">
        <f t="shared" si="72"/>
        <v>0</v>
      </c>
      <c r="C92" s="121">
        <f>IF(A92=0,0,+spisak!A$4)</f>
        <v>0</v>
      </c>
      <c r="D92">
        <f>IF(A92=0,0,+spisak!C$4)</f>
        <v>0</v>
      </c>
      <c r="E92" s="169">
        <f>IF(A92=0,0,+spisak!#REF!)</f>
        <v>0</v>
      </c>
      <c r="F92">
        <f>IF(A92=0,0,+VLOOKUP($A92,'по изворима и контима'!$A$12:D$499,4,FALSE))</f>
        <v>0</v>
      </c>
      <c r="G92">
        <f>IF(A92=0,0,+VLOOKUP($A92,'по изворима и контима'!$A$12:G$499,5,FALSE))</f>
        <v>0</v>
      </c>
      <c r="H92">
        <f>IF(A92=0,0,+VLOOKUP($A92,'по изворима и контима'!$A$12:H$499,6,FALSE))</f>
        <v>0</v>
      </c>
      <c r="I92">
        <f>IF(A92=0,0,+VLOOKUP($A92,'по изворима и контима'!$A$12:H$499,7,FALSE))</f>
        <v>0</v>
      </c>
      <c r="J92">
        <f>IF(A92=0,0,+VLOOKUP($A92,'по изворима и контима'!$A$12:I$499,8,FALSE))</f>
        <v>0</v>
      </c>
      <c r="K92">
        <f>IF(B92=0,0,+VLOOKUP($A92,'по изворима и контима'!$A$12:J$499,9,FALSE))</f>
        <v>0</v>
      </c>
      <c r="L92">
        <f>IF($A92=0,0,+VLOOKUP($F92,spisak!$C$11:$F$30,3,FALSE))</f>
        <v>0</v>
      </c>
      <c r="M92">
        <f>IF($A92=0,0,+VLOOKUP($F92,spisak!$C$11:$F$30,4,FALSE))</f>
        <v>0</v>
      </c>
      <c r="N92" s="140">
        <f t="shared" ref="N92" si="95">+IF(A92=0,0,"2018")</f>
        <v>0</v>
      </c>
      <c r="O92" s="122">
        <f>IF(C92=0,0,+VLOOKUP($A92,'по изворима и контима'!$A$12:R$499,COLUMN('по изворима и контима'!N:N),FALSE))</f>
        <v>0</v>
      </c>
    </row>
    <row r="93" spans="1:15">
      <c r="A93">
        <f t="shared" si="91"/>
        <v>0</v>
      </c>
      <c r="B93">
        <f t="shared" si="72"/>
        <v>0</v>
      </c>
      <c r="C93" s="121">
        <f>IF(A93=0,0,+spisak!A$4)</f>
        <v>0</v>
      </c>
      <c r="D93">
        <f>IF(A93=0,0,+spisak!C$4)</f>
        <v>0</v>
      </c>
      <c r="E93" s="169">
        <f>IF(A93=0,0,+spisak!#REF!)</f>
        <v>0</v>
      </c>
      <c r="F93">
        <f>IF(A93=0,0,+VLOOKUP($A93,'по изворима и контима'!$A$12:D$499,4,FALSE))</f>
        <v>0</v>
      </c>
      <c r="G93">
        <f>IF(A93=0,0,+VLOOKUP($A93,'по изворима и контима'!$A$12:G$499,5,FALSE))</f>
        <v>0</v>
      </c>
      <c r="H93">
        <f>IF(A93=0,0,+VLOOKUP($A93,'по изворима и контима'!$A$12:H$499,6,FALSE))</f>
        <v>0</v>
      </c>
      <c r="I93">
        <f>IF(A93=0,0,+VLOOKUP($A93,'по изворима и контима'!$A$12:H$499,7,FALSE))</f>
        <v>0</v>
      </c>
      <c r="J93">
        <f>IF(A93=0,0,+VLOOKUP($A93,'по изворима и контима'!$A$12:I$499,8,FALSE))</f>
        <v>0</v>
      </c>
      <c r="K93">
        <f>IF(B93=0,0,+VLOOKUP($A93,'по изворима и контима'!$A$12:J$499,9,FALSE))</f>
        <v>0</v>
      </c>
      <c r="L93">
        <f>IF($A93=0,0,+VLOOKUP($F93,spisak!$C$11:$F$30,3,FALSE))</f>
        <v>0</v>
      </c>
      <c r="M93">
        <f>IF($A93=0,0,+VLOOKUP($F93,spisak!$C$11:$F$30,4,FALSE))</f>
        <v>0</v>
      </c>
      <c r="N93" s="140">
        <f t="shared" ref="N93" si="96">+IF(A93=0,0,"2019")</f>
        <v>0</v>
      </c>
      <c r="O93" s="122">
        <f>IF(C93=0,0,+VLOOKUP($A93,'по изворима и контима'!$A$12:R$499,COLUMN('по изворима и контима'!O:O),FALSE))</f>
        <v>0</v>
      </c>
    </row>
    <row r="94" spans="1:15">
      <c r="A94">
        <f t="shared" si="91"/>
        <v>0</v>
      </c>
      <c r="B94">
        <f t="shared" si="72"/>
        <v>0</v>
      </c>
      <c r="C94" s="121">
        <f>IF(A94=0,0,+spisak!A$4)</f>
        <v>0</v>
      </c>
      <c r="D94">
        <f>IF(A94=0,0,+spisak!C$4)</f>
        <v>0</v>
      </c>
      <c r="E94" s="169">
        <f>IF(A94=0,0,+spisak!#REF!)</f>
        <v>0</v>
      </c>
      <c r="F94">
        <f>IF(A94=0,0,+VLOOKUP($A94,'по изворима и контима'!$A$12:D$499,4,FALSE))</f>
        <v>0</v>
      </c>
      <c r="G94">
        <f>IF(A94=0,0,+VLOOKUP($A94,'по изворима и контима'!$A$12:G$499,5,FALSE))</f>
        <v>0</v>
      </c>
      <c r="H94">
        <f>IF(A94=0,0,+VLOOKUP($A94,'по изворима и контима'!$A$12:H$499,6,FALSE))</f>
        <v>0</v>
      </c>
      <c r="I94">
        <f>IF(A94=0,0,+VLOOKUP($A94,'по изворима и контима'!$A$12:H$499,7,FALSE))</f>
        <v>0</v>
      </c>
      <c r="J94">
        <f>IF(A94=0,0,+VLOOKUP($A94,'по изворима и контима'!$A$12:I$499,8,FALSE))</f>
        <v>0</v>
      </c>
      <c r="K94">
        <f>IF(B94=0,0,+VLOOKUP($A94,'по изворима и контима'!$A$12:J$499,9,FALSE))</f>
        <v>0</v>
      </c>
      <c r="L94">
        <f>IF($A94=0,0,+VLOOKUP($F94,spisak!$C$11:$F$30,3,FALSE))</f>
        <v>0</v>
      </c>
      <c r="M94">
        <f>IF($A94=0,0,+VLOOKUP($F94,spisak!$C$11:$F$30,4,FALSE))</f>
        <v>0</v>
      </c>
      <c r="N94" s="140">
        <f t="shared" ref="N94" si="97">+IF(A94=0,0,"nakon 2019")</f>
        <v>0</v>
      </c>
      <c r="O94" s="122">
        <f>IF(C94=0,0,+VLOOKUP($A94,'по изворима и контима'!$A$12:R$499,COLUMN('по изворима и контима'!P:P),FALSE))</f>
        <v>0</v>
      </c>
    </row>
    <row r="95" spans="1:15">
      <c r="A95">
        <f>+IF(MAX(A$4:A92)&gt;=A$1,0,MAX(A$4:A92)+1)</f>
        <v>0</v>
      </c>
      <c r="B95">
        <f t="shared" si="72"/>
        <v>0</v>
      </c>
      <c r="C95" s="121">
        <f>IF(A95=0,0,+spisak!A$4)</f>
        <v>0</v>
      </c>
      <c r="D95">
        <f>IF(A95=0,0,+spisak!C$4)</f>
        <v>0</v>
      </c>
      <c r="E95" s="169">
        <f>IF(A95=0,0,+spisak!#REF!)</f>
        <v>0</v>
      </c>
      <c r="F95">
        <f>IF(A95=0,0,+VLOOKUP($A95,'по изворима и контима'!$A$12:D$499,4,FALSE))</f>
        <v>0</v>
      </c>
      <c r="G95">
        <f>IF(A95=0,0,+VLOOKUP($A95,'по изворима и контима'!$A$12:G$499,5,FALSE))</f>
        <v>0</v>
      </c>
      <c r="H95">
        <f>IF(A95=0,0,+VLOOKUP($A95,'по изворима и контима'!$A$12:H$499,6,FALSE))</f>
        <v>0</v>
      </c>
      <c r="I95">
        <f>IF(A95=0,0,+VLOOKUP($A95,'по изворима и контима'!$A$12:H$499,7,FALSE))</f>
        <v>0</v>
      </c>
      <c r="J95">
        <f>IF(A95=0,0,+VLOOKUP($A95,'по изворима и контима'!$A$12:I$499,8,FALSE))</f>
        <v>0</v>
      </c>
      <c r="K95">
        <f>IF(B95=0,0,+VLOOKUP($A95,'по изворима и контима'!$A$12:J$499,9,FALSE))</f>
        <v>0</v>
      </c>
      <c r="L95">
        <f>IF($A95=0,0,+VLOOKUP($F95,spisak!$C$11:$F$30,3,FALSE))</f>
        <v>0</v>
      </c>
      <c r="M95">
        <f>IF($A95=0,0,+VLOOKUP($F95,spisak!$C$11:$F$30,4,FALSE))</f>
        <v>0</v>
      </c>
      <c r="N95" s="140">
        <f t="shared" ref="N95" si="98">+IF(A95=0,0,"do 2015")</f>
        <v>0</v>
      </c>
      <c r="O95" s="122">
        <f>IF(A95=0,0,+VLOOKUP($A95,'по изворима и контима'!$A$12:L$499,COLUMN('по изворима и контима'!J:J),FALSE))</f>
        <v>0</v>
      </c>
    </row>
    <row r="96" spans="1:15">
      <c r="A96">
        <f>+A95</f>
        <v>0</v>
      </c>
      <c r="B96">
        <f t="shared" si="72"/>
        <v>0</v>
      </c>
      <c r="C96" s="121">
        <f>IF(A96=0,0,+spisak!A$4)</f>
        <v>0</v>
      </c>
      <c r="D96">
        <f>IF(A96=0,0,+spisak!C$4)</f>
        <v>0</v>
      </c>
      <c r="E96" s="169">
        <f>IF(A96=0,0,+spisak!#REF!)</f>
        <v>0</v>
      </c>
      <c r="F96">
        <f>IF(A96=0,0,+VLOOKUP($A96,'по изворима и контима'!$A$12:D$499,4,FALSE))</f>
        <v>0</v>
      </c>
      <c r="G96">
        <f>IF(A96=0,0,+VLOOKUP($A96,'по изворима и контима'!$A$12:G$499,5,FALSE))</f>
        <v>0</v>
      </c>
      <c r="H96">
        <f>IF(A96=0,0,+VLOOKUP($A96,'по изворима и контима'!$A$12:H$499,6,FALSE))</f>
        <v>0</v>
      </c>
      <c r="I96">
        <f>IF(A96=0,0,+VLOOKUP($A96,'по изворима и контима'!$A$12:H$499,7,FALSE))</f>
        <v>0</v>
      </c>
      <c r="J96">
        <f>IF(A96=0,0,+VLOOKUP($A96,'по изворима и контима'!$A$12:I$499,8,FALSE))</f>
        <v>0</v>
      </c>
      <c r="K96">
        <f>IF(B96=0,0,+VLOOKUP($A96,'по изворима и контима'!$A$12:J$499,9,FALSE))</f>
        <v>0</v>
      </c>
      <c r="L96">
        <f>IF($A96=0,0,+VLOOKUP($F96,spisak!$C$11:$F$30,3,FALSE))</f>
        <v>0</v>
      </c>
      <c r="M96">
        <f>IF($A96=0,0,+VLOOKUP($F96,spisak!$C$11:$F$30,4,FALSE))</f>
        <v>0</v>
      </c>
      <c r="N96" s="140">
        <f t="shared" ref="N96" si="99">+IF(A96=0,0,"2016-plan")</f>
        <v>0</v>
      </c>
      <c r="O96" s="122">
        <f>IF(A96=0,0,+VLOOKUP($A96,'по изворима и контима'!$A$12:R$499,COLUMN('по изворима и контима'!K:K),FALSE))</f>
        <v>0</v>
      </c>
    </row>
    <row r="97" spans="1:15">
      <c r="A97">
        <f t="shared" ref="A97:A108" si="100">+A96</f>
        <v>0</v>
      </c>
      <c r="B97">
        <f t="shared" si="72"/>
        <v>0</v>
      </c>
      <c r="C97" s="121">
        <f>IF(A97=0,0,+spisak!A$4)</f>
        <v>0</v>
      </c>
      <c r="D97">
        <f>IF(A97=0,0,+spisak!C$4)</f>
        <v>0</v>
      </c>
      <c r="E97" s="169">
        <f>IF(A97=0,0,+spisak!#REF!)</f>
        <v>0</v>
      </c>
      <c r="F97">
        <f>IF(A97=0,0,+VLOOKUP($A97,'по изворима и контима'!$A$12:D$499,4,FALSE))</f>
        <v>0</v>
      </c>
      <c r="G97">
        <f>IF(A97=0,0,+VLOOKUP($A97,'по изворима и контима'!$A$12:G$499,5,FALSE))</f>
        <v>0</v>
      </c>
      <c r="H97">
        <f>IF(A97=0,0,+VLOOKUP($A97,'по изворима и контима'!$A$12:H$499,6,FALSE))</f>
        <v>0</v>
      </c>
      <c r="I97">
        <f>IF(A97=0,0,+VLOOKUP($A97,'по изворима и контима'!$A$12:H$499,7,FALSE))</f>
        <v>0</v>
      </c>
      <c r="J97">
        <f>IF(A97=0,0,+VLOOKUP($A97,'по изворима и контима'!$A$12:I$499,8,FALSE))</f>
        <v>0</v>
      </c>
      <c r="K97">
        <f>IF(B97=0,0,+VLOOKUP($A97,'по изворима и контима'!$A$12:J$499,9,FALSE))</f>
        <v>0</v>
      </c>
      <c r="L97">
        <f>IF($A97=0,0,+VLOOKUP($F97,spisak!$C$11:$F$30,3,FALSE))</f>
        <v>0</v>
      </c>
      <c r="M97">
        <f>IF($A97=0,0,+VLOOKUP($F97,spisak!$C$11:$F$30,4,FALSE))</f>
        <v>0</v>
      </c>
      <c r="N97" s="140">
        <f t="shared" ref="N97" si="101">+IF(A97=0,0,"2016-procena")</f>
        <v>0</v>
      </c>
      <c r="O97" s="122">
        <f>IF(A97=0,0,+VLOOKUP($A97,'по изворима и контима'!$A$12:R$499,COLUMN('по изворима и контима'!L:L),FALSE))</f>
        <v>0</v>
      </c>
    </row>
    <row r="98" spans="1:15">
      <c r="A98">
        <f t="shared" si="100"/>
        <v>0</v>
      </c>
      <c r="B98">
        <f t="shared" si="72"/>
        <v>0</v>
      </c>
      <c r="C98" s="121">
        <f>IF(A98=0,0,+spisak!A$4)</f>
        <v>0</v>
      </c>
      <c r="D98">
        <f>IF(A98=0,0,+spisak!C$4)</f>
        <v>0</v>
      </c>
      <c r="E98" s="169">
        <f>IF(A98=0,0,+spisak!#REF!)</f>
        <v>0</v>
      </c>
      <c r="F98">
        <f>IF(A98=0,0,+VLOOKUP($A98,'по изворима и контима'!$A$12:D$499,4,FALSE))</f>
        <v>0</v>
      </c>
      <c r="G98">
        <f>IF(A98=0,0,+VLOOKUP($A98,'по изворима и контима'!$A$12:G$499,5,FALSE))</f>
        <v>0</v>
      </c>
      <c r="H98">
        <f>IF(A98=0,0,+VLOOKUP($A98,'по изворима и контима'!$A$12:H$499,6,FALSE))</f>
        <v>0</v>
      </c>
      <c r="I98">
        <f>IF(A98=0,0,+VLOOKUP($A98,'по изворима и контима'!$A$12:H$499,7,FALSE))</f>
        <v>0</v>
      </c>
      <c r="J98">
        <f>IF(A98=0,0,+VLOOKUP($A98,'по изворима и контима'!$A$12:I$499,8,FALSE))</f>
        <v>0</v>
      </c>
      <c r="K98">
        <f>IF(B98=0,0,+VLOOKUP($A98,'по изворима и контима'!$A$12:J$499,9,FALSE))</f>
        <v>0</v>
      </c>
      <c r="L98">
        <f>IF($A98=0,0,+VLOOKUP($F98,spisak!$C$11:$F$30,3,FALSE))</f>
        <v>0</v>
      </c>
      <c r="M98">
        <f>IF($A98=0,0,+VLOOKUP($F98,spisak!$C$11:$F$30,4,FALSE))</f>
        <v>0</v>
      </c>
      <c r="N98" s="140">
        <f t="shared" ref="N98" si="102">+IF(A98=0,0,"2017")</f>
        <v>0</v>
      </c>
      <c r="O98" s="122">
        <f>IF(A98=0,0,+VLOOKUP($A98,'по изворима и контима'!$A$12:R$499,COLUMN('по изворима и контима'!M:M),FALSE))</f>
        <v>0</v>
      </c>
    </row>
    <row r="99" spans="1:15">
      <c r="A99">
        <f t="shared" si="100"/>
        <v>0</v>
      </c>
      <c r="B99">
        <f t="shared" si="72"/>
        <v>0</v>
      </c>
      <c r="C99" s="121">
        <f>IF(A99=0,0,+spisak!A$4)</f>
        <v>0</v>
      </c>
      <c r="D99">
        <f>IF(A99=0,0,+spisak!C$4)</f>
        <v>0</v>
      </c>
      <c r="E99" s="169">
        <f>IF(A99=0,0,+spisak!#REF!)</f>
        <v>0</v>
      </c>
      <c r="F99">
        <f>IF(A99=0,0,+VLOOKUP($A99,'по изворима и контима'!$A$12:D$499,4,FALSE))</f>
        <v>0</v>
      </c>
      <c r="G99">
        <f>IF(A99=0,0,+VLOOKUP($A99,'по изворима и контима'!$A$12:G$499,5,FALSE))</f>
        <v>0</v>
      </c>
      <c r="H99">
        <f>IF(A99=0,0,+VLOOKUP($A99,'по изворима и контима'!$A$12:H$499,6,FALSE))</f>
        <v>0</v>
      </c>
      <c r="I99">
        <f>IF(A99=0,0,+VLOOKUP($A99,'по изворима и контима'!$A$12:H$499,7,FALSE))</f>
        <v>0</v>
      </c>
      <c r="J99">
        <f>IF(A99=0,0,+VLOOKUP($A99,'по изворима и контима'!$A$12:I$499,8,FALSE))</f>
        <v>0</v>
      </c>
      <c r="K99">
        <f>IF(B99=0,0,+VLOOKUP($A99,'по изворима и контима'!$A$12:J$499,9,FALSE))</f>
        <v>0</v>
      </c>
      <c r="L99">
        <f>IF($A99=0,0,+VLOOKUP($F99,spisak!$C$11:$F$30,3,FALSE))</f>
        <v>0</v>
      </c>
      <c r="M99">
        <f>IF($A99=0,0,+VLOOKUP($F99,spisak!$C$11:$F$30,4,FALSE))</f>
        <v>0</v>
      </c>
      <c r="N99" s="140">
        <f t="shared" ref="N99" si="103">+IF(A99=0,0,"2018")</f>
        <v>0</v>
      </c>
      <c r="O99" s="122">
        <f>IF(C99=0,0,+VLOOKUP($A99,'по изворима и контима'!$A$12:R$499,COLUMN('по изворима и контима'!N:N),FALSE))</f>
        <v>0</v>
      </c>
    </row>
    <row r="100" spans="1:15">
      <c r="A100">
        <f t="shared" si="100"/>
        <v>0</v>
      </c>
      <c r="B100">
        <f t="shared" si="72"/>
        <v>0</v>
      </c>
      <c r="C100" s="121">
        <f>IF(A100=0,0,+spisak!A$4)</f>
        <v>0</v>
      </c>
      <c r="D100">
        <f>IF(A100=0,0,+spisak!C$4)</f>
        <v>0</v>
      </c>
      <c r="E100" s="169">
        <f>IF(A100=0,0,+spisak!#REF!)</f>
        <v>0</v>
      </c>
      <c r="F100">
        <f>IF(A100=0,0,+VLOOKUP($A100,'по изворима и контима'!$A$12:D$499,4,FALSE))</f>
        <v>0</v>
      </c>
      <c r="G100">
        <f>IF(A100=0,0,+VLOOKUP($A100,'по изворима и контима'!$A$12:G$499,5,FALSE))</f>
        <v>0</v>
      </c>
      <c r="H100">
        <f>IF(A100=0,0,+VLOOKUP($A100,'по изворима и контима'!$A$12:H$499,6,FALSE))</f>
        <v>0</v>
      </c>
      <c r="I100">
        <f>IF(A100=0,0,+VLOOKUP($A100,'по изворима и контима'!$A$12:H$499,7,FALSE))</f>
        <v>0</v>
      </c>
      <c r="J100">
        <f>IF(A100=0,0,+VLOOKUP($A100,'по изворима и контима'!$A$12:I$499,8,FALSE))</f>
        <v>0</v>
      </c>
      <c r="K100">
        <f>IF(B100=0,0,+VLOOKUP($A100,'по изворима и контима'!$A$12:J$499,9,FALSE))</f>
        <v>0</v>
      </c>
      <c r="L100">
        <f>IF($A100=0,0,+VLOOKUP($F100,spisak!$C$11:$F$30,3,FALSE))</f>
        <v>0</v>
      </c>
      <c r="M100">
        <f>IF($A100=0,0,+VLOOKUP($F100,spisak!$C$11:$F$30,4,FALSE))</f>
        <v>0</v>
      </c>
      <c r="N100" s="140">
        <f t="shared" ref="N100" si="104">+IF(A100=0,0,"2019")</f>
        <v>0</v>
      </c>
      <c r="O100" s="122">
        <f>IF(C100=0,0,+VLOOKUP($A100,'по изворима и контима'!$A$12:R$499,COLUMN('по изворима и контима'!O:O),FALSE))</f>
        <v>0</v>
      </c>
    </row>
    <row r="101" spans="1:15">
      <c r="A101">
        <f t="shared" si="100"/>
        <v>0</v>
      </c>
      <c r="B101">
        <f t="shared" si="72"/>
        <v>0</v>
      </c>
      <c r="C101" s="121">
        <f>IF(A101=0,0,+spisak!A$4)</f>
        <v>0</v>
      </c>
      <c r="D101">
        <f>IF(A101=0,0,+spisak!C$4)</f>
        <v>0</v>
      </c>
      <c r="E101" s="169">
        <f>IF(A101=0,0,+spisak!#REF!)</f>
        <v>0</v>
      </c>
      <c r="F101">
        <f>IF(A101=0,0,+VLOOKUP($A101,'по изворима и контима'!$A$12:D$499,4,FALSE))</f>
        <v>0</v>
      </c>
      <c r="G101">
        <f>IF(A101=0,0,+VLOOKUP($A101,'по изворима и контима'!$A$12:G$499,5,FALSE))</f>
        <v>0</v>
      </c>
      <c r="H101">
        <f>IF(A101=0,0,+VLOOKUP($A101,'по изворима и контима'!$A$12:H$499,6,FALSE))</f>
        <v>0</v>
      </c>
      <c r="I101">
        <f>IF(A101=0,0,+VLOOKUP($A101,'по изворима и контима'!$A$12:H$499,7,FALSE))</f>
        <v>0</v>
      </c>
      <c r="J101">
        <f>IF(A101=0,0,+VLOOKUP($A101,'по изворима и контима'!$A$12:I$499,8,FALSE))</f>
        <v>0</v>
      </c>
      <c r="K101">
        <f>IF(B101=0,0,+VLOOKUP($A101,'по изворима и контима'!$A$12:J$499,9,FALSE))</f>
        <v>0</v>
      </c>
      <c r="L101">
        <f>IF($A101=0,0,+VLOOKUP($F101,spisak!$C$11:$F$30,3,FALSE))</f>
        <v>0</v>
      </c>
      <c r="M101">
        <f>IF($A101=0,0,+VLOOKUP($F101,spisak!$C$11:$F$30,4,FALSE))</f>
        <v>0</v>
      </c>
      <c r="N101" s="140">
        <f t="shared" ref="N101" si="105">+IF(A101=0,0,"nakon 2019")</f>
        <v>0</v>
      </c>
      <c r="O101" s="122">
        <f>IF(C101=0,0,+VLOOKUP($A101,'по изворима и контима'!$A$12:R$499,COLUMN('по изворима и контима'!P:P),FALSE))</f>
        <v>0</v>
      </c>
    </row>
    <row r="102" spans="1:15">
      <c r="A102">
        <f>+IF(MAX(A$4:A99)&gt;=A$1,0,MAX(A$4:A99)+1)</f>
        <v>0</v>
      </c>
      <c r="B102">
        <f t="shared" si="72"/>
        <v>0</v>
      </c>
      <c r="C102" s="121">
        <f>IF(A102=0,0,+spisak!A$4)</f>
        <v>0</v>
      </c>
      <c r="D102">
        <f>IF(A102=0,0,+spisak!C$4)</f>
        <v>0</v>
      </c>
      <c r="E102" s="169">
        <f>IF(A102=0,0,+spisak!#REF!)</f>
        <v>0</v>
      </c>
      <c r="F102">
        <f>IF(A102=0,0,+VLOOKUP($A102,'по изворима и контима'!$A$12:D$499,4,FALSE))</f>
        <v>0</v>
      </c>
      <c r="G102">
        <f>IF(A102=0,0,+VLOOKUP($A102,'по изворима и контима'!$A$12:G$499,5,FALSE))</f>
        <v>0</v>
      </c>
      <c r="H102">
        <f>IF(A102=0,0,+VLOOKUP($A102,'по изворима и контима'!$A$12:H$499,6,FALSE))</f>
        <v>0</v>
      </c>
      <c r="I102">
        <f>IF(A102=0,0,+VLOOKUP($A102,'по изворима и контима'!$A$12:H$499,7,FALSE))</f>
        <v>0</v>
      </c>
      <c r="J102">
        <f>IF(A102=0,0,+VLOOKUP($A102,'по изворима и контима'!$A$12:I$499,8,FALSE))</f>
        <v>0</v>
      </c>
      <c r="K102">
        <f>IF(B102=0,0,+VLOOKUP($A102,'по изворима и контима'!$A$12:J$499,9,FALSE))</f>
        <v>0</v>
      </c>
      <c r="L102">
        <f>IF($A102=0,0,+VLOOKUP($F102,spisak!$C$11:$F$30,3,FALSE))</f>
        <v>0</v>
      </c>
      <c r="M102">
        <f>IF($A102=0,0,+VLOOKUP($F102,spisak!$C$11:$F$30,4,FALSE))</f>
        <v>0</v>
      </c>
      <c r="N102" s="140">
        <f t="shared" ref="N102" si="106">+IF(A102=0,0,"do 2015")</f>
        <v>0</v>
      </c>
      <c r="O102" s="122">
        <f>IF(A102=0,0,+VLOOKUP($A102,'по изворима и контима'!$A$12:L$499,COLUMN('по изворима и контима'!J:J),FALSE))</f>
        <v>0</v>
      </c>
    </row>
    <row r="103" spans="1:15">
      <c r="A103">
        <f>+A102</f>
        <v>0</v>
      </c>
      <c r="B103">
        <f t="shared" si="72"/>
        <v>0</v>
      </c>
      <c r="C103" s="121">
        <f>IF(A103=0,0,+spisak!A$4)</f>
        <v>0</v>
      </c>
      <c r="D103">
        <f>IF(A103=0,0,+spisak!C$4)</f>
        <v>0</v>
      </c>
      <c r="E103" s="169">
        <f>IF(A103=0,0,+spisak!#REF!)</f>
        <v>0</v>
      </c>
      <c r="F103">
        <f>IF(A103=0,0,+VLOOKUP($A103,'по изворима и контима'!$A$12:D$499,4,FALSE))</f>
        <v>0</v>
      </c>
      <c r="G103">
        <f>IF(A103=0,0,+VLOOKUP($A103,'по изворима и контима'!$A$12:G$499,5,FALSE))</f>
        <v>0</v>
      </c>
      <c r="H103">
        <f>IF(A103=0,0,+VLOOKUP($A103,'по изворима и контима'!$A$12:H$499,6,FALSE))</f>
        <v>0</v>
      </c>
      <c r="I103">
        <f>IF(A103=0,0,+VLOOKUP($A103,'по изворима и контима'!$A$12:H$499,7,FALSE))</f>
        <v>0</v>
      </c>
      <c r="J103">
        <f>IF(A103=0,0,+VLOOKUP($A103,'по изворима и контима'!$A$12:I$499,8,FALSE))</f>
        <v>0</v>
      </c>
      <c r="K103">
        <f>IF(B103=0,0,+VLOOKUP($A103,'по изворима и контима'!$A$12:J$499,9,FALSE))</f>
        <v>0</v>
      </c>
      <c r="L103">
        <f>IF($A103=0,0,+VLOOKUP($F103,spisak!$C$11:$F$30,3,FALSE))</f>
        <v>0</v>
      </c>
      <c r="M103">
        <f>IF($A103=0,0,+VLOOKUP($F103,spisak!$C$11:$F$30,4,FALSE))</f>
        <v>0</v>
      </c>
      <c r="N103" s="140">
        <f t="shared" ref="N103" si="107">+IF(A103=0,0,"2016-plan")</f>
        <v>0</v>
      </c>
      <c r="O103" s="122">
        <f>IF(A103=0,0,+VLOOKUP($A103,'по изворима и контима'!$A$12:R$499,COLUMN('по изворима и контима'!K:K),FALSE))</f>
        <v>0</v>
      </c>
    </row>
    <row r="104" spans="1:15">
      <c r="A104">
        <f t="shared" si="100"/>
        <v>0</v>
      </c>
      <c r="B104">
        <f t="shared" si="72"/>
        <v>0</v>
      </c>
      <c r="C104" s="121">
        <f>IF(A104=0,0,+spisak!A$4)</f>
        <v>0</v>
      </c>
      <c r="D104">
        <f>IF(A104=0,0,+spisak!C$4)</f>
        <v>0</v>
      </c>
      <c r="E104" s="169">
        <f>IF(A104=0,0,+spisak!#REF!)</f>
        <v>0</v>
      </c>
      <c r="F104">
        <f>IF(A104=0,0,+VLOOKUP($A104,'по изворима и контима'!$A$12:D$499,4,FALSE))</f>
        <v>0</v>
      </c>
      <c r="G104">
        <f>IF(A104=0,0,+VLOOKUP($A104,'по изворима и контима'!$A$12:G$499,5,FALSE))</f>
        <v>0</v>
      </c>
      <c r="H104">
        <f>IF(A104=0,0,+VLOOKUP($A104,'по изворима и контима'!$A$12:H$499,6,FALSE))</f>
        <v>0</v>
      </c>
      <c r="I104">
        <f>IF(A104=0,0,+VLOOKUP($A104,'по изворима и контима'!$A$12:H$499,7,FALSE))</f>
        <v>0</v>
      </c>
      <c r="J104">
        <f>IF(A104=0,0,+VLOOKUP($A104,'по изворима и контима'!$A$12:I$499,8,FALSE))</f>
        <v>0</v>
      </c>
      <c r="K104">
        <f>IF(B104=0,0,+VLOOKUP($A104,'по изворима и контима'!$A$12:J$499,9,FALSE))</f>
        <v>0</v>
      </c>
      <c r="L104">
        <f>IF($A104=0,0,+VLOOKUP($F104,spisak!$C$11:$F$30,3,FALSE))</f>
        <v>0</v>
      </c>
      <c r="M104">
        <f>IF($A104=0,0,+VLOOKUP($F104,spisak!$C$11:$F$30,4,FALSE))</f>
        <v>0</v>
      </c>
      <c r="N104" s="140">
        <f t="shared" ref="N104" si="108">+IF(A104=0,0,"2016-procena")</f>
        <v>0</v>
      </c>
      <c r="O104" s="122">
        <f>IF(A104=0,0,+VLOOKUP($A104,'по изворима и контима'!$A$12:R$499,COLUMN('по изворима и контима'!L:L),FALSE))</f>
        <v>0</v>
      </c>
    </row>
    <row r="105" spans="1:15">
      <c r="A105">
        <f t="shared" si="100"/>
        <v>0</v>
      </c>
      <c r="B105">
        <f t="shared" si="72"/>
        <v>0</v>
      </c>
      <c r="C105" s="121">
        <f>IF(A105=0,0,+spisak!A$4)</f>
        <v>0</v>
      </c>
      <c r="D105">
        <f>IF(A105=0,0,+spisak!C$4)</f>
        <v>0</v>
      </c>
      <c r="E105" s="169">
        <f>IF(A105=0,0,+spisak!#REF!)</f>
        <v>0</v>
      </c>
      <c r="F105">
        <f>IF(A105=0,0,+VLOOKUP($A105,'по изворима и контима'!$A$12:D$499,4,FALSE))</f>
        <v>0</v>
      </c>
      <c r="G105">
        <f>IF(A105=0,0,+VLOOKUP($A105,'по изворима и контима'!$A$12:G$499,5,FALSE))</f>
        <v>0</v>
      </c>
      <c r="H105">
        <f>IF(A105=0,0,+VLOOKUP($A105,'по изворима и контима'!$A$12:H$499,6,FALSE))</f>
        <v>0</v>
      </c>
      <c r="I105">
        <f>IF(A105=0,0,+VLOOKUP($A105,'по изворима и контима'!$A$12:H$499,7,FALSE))</f>
        <v>0</v>
      </c>
      <c r="J105">
        <f>IF(A105=0,0,+VLOOKUP($A105,'по изворима и контима'!$A$12:I$499,8,FALSE))</f>
        <v>0</v>
      </c>
      <c r="K105">
        <f>IF(B105=0,0,+VLOOKUP($A105,'по изворима и контима'!$A$12:J$499,9,FALSE))</f>
        <v>0</v>
      </c>
      <c r="L105">
        <f>IF($A105=0,0,+VLOOKUP($F105,spisak!$C$11:$F$30,3,FALSE))</f>
        <v>0</v>
      </c>
      <c r="M105">
        <f>IF($A105=0,0,+VLOOKUP($F105,spisak!$C$11:$F$30,4,FALSE))</f>
        <v>0</v>
      </c>
      <c r="N105" s="140">
        <f t="shared" ref="N105" si="109">+IF(A105=0,0,"2017")</f>
        <v>0</v>
      </c>
      <c r="O105" s="122">
        <f>IF(A105=0,0,+VLOOKUP($A105,'по изворима и контима'!$A$12:R$499,COLUMN('по изворима и контима'!M:M),FALSE))</f>
        <v>0</v>
      </c>
    </row>
    <row r="106" spans="1:15">
      <c r="A106">
        <f t="shared" si="100"/>
        <v>0</v>
      </c>
      <c r="B106">
        <f t="shared" si="72"/>
        <v>0</v>
      </c>
      <c r="C106" s="121">
        <f>IF(A106=0,0,+spisak!A$4)</f>
        <v>0</v>
      </c>
      <c r="D106">
        <f>IF(A106=0,0,+spisak!C$4)</f>
        <v>0</v>
      </c>
      <c r="E106" s="169">
        <f>IF(A106=0,0,+spisak!#REF!)</f>
        <v>0</v>
      </c>
      <c r="F106">
        <f>IF(A106=0,0,+VLOOKUP($A106,'по изворима и контима'!$A$12:D$499,4,FALSE))</f>
        <v>0</v>
      </c>
      <c r="G106">
        <f>IF(A106=0,0,+VLOOKUP($A106,'по изворима и контима'!$A$12:G$499,5,FALSE))</f>
        <v>0</v>
      </c>
      <c r="H106">
        <f>IF(A106=0,0,+VLOOKUP($A106,'по изворима и контима'!$A$12:H$499,6,FALSE))</f>
        <v>0</v>
      </c>
      <c r="I106">
        <f>IF(A106=0,0,+VLOOKUP($A106,'по изворима и контима'!$A$12:H$499,7,FALSE))</f>
        <v>0</v>
      </c>
      <c r="J106">
        <f>IF(A106=0,0,+VLOOKUP($A106,'по изворима и контима'!$A$12:I$499,8,FALSE))</f>
        <v>0</v>
      </c>
      <c r="K106">
        <f>IF(B106=0,0,+VLOOKUP($A106,'по изворима и контима'!$A$12:J$499,9,FALSE))</f>
        <v>0</v>
      </c>
      <c r="L106">
        <f>IF($A106=0,0,+VLOOKUP($F106,spisak!$C$11:$F$30,3,FALSE))</f>
        <v>0</v>
      </c>
      <c r="M106">
        <f>IF($A106=0,0,+VLOOKUP($F106,spisak!$C$11:$F$30,4,FALSE))</f>
        <v>0</v>
      </c>
      <c r="N106" s="140">
        <f t="shared" ref="N106" si="110">+IF(A106=0,0,"2018")</f>
        <v>0</v>
      </c>
      <c r="O106" s="122">
        <f>IF(C106=0,0,+VLOOKUP($A106,'по изворима и контима'!$A$12:R$499,COLUMN('по изворима и контима'!N:N),FALSE))</f>
        <v>0</v>
      </c>
    </row>
    <row r="107" spans="1:15">
      <c r="A107">
        <f t="shared" si="100"/>
        <v>0</v>
      </c>
      <c r="B107">
        <f t="shared" si="72"/>
        <v>0</v>
      </c>
      <c r="C107" s="121">
        <f>IF(A107=0,0,+spisak!A$4)</f>
        <v>0</v>
      </c>
      <c r="D107">
        <f>IF(A107=0,0,+spisak!C$4)</f>
        <v>0</v>
      </c>
      <c r="E107" s="169">
        <f>IF(A107=0,0,+spisak!#REF!)</f>
        <v>0</v>
      </c>
      <c r="F107">
        <f>IF(A107=0,0,+VLOOKUP($A107,'по изворима и контима'!$A$12:D$499,4,FALSE))</f>
        <v>0</v>
      </c>
      <c r="G107">
        <f>IF(A107=0,0,+VLOOKUP($A107,'по изворима и контима'!$A$12:G$499,5,FALSE))</f>
        <v>0</v>
      </c>
      <c r="H107">
        <f>IF(A107=0,0,+VLOOKUP($A107,'по изворима и контима'!$A$12:H$499,6,FALSE))</f>
        <v>0</v>
      </c>
      <c r="I107">
        <f>IF(A107=0,0,+VLOOKUP($A107,'по изворима и контима'!$A$12:H$499,7,FALSE))</f>
        <v>0</v>
      </c>
      <c r="J107">
        <f>IF(A107=0,0,+VLOOKUP($A107,'по изворима и контима'!$A$12:I$499,8,FALSE))</f>
        <v>0</v>
      </c>
      <c r="K107">
        <f>IF(B107=0,0,+VLOOKUP($A107,'по изворима и контима'!$A$12:J$499,9,FALSE))</f>
        <v>0</v>
      </c>
      <c r="L107">
        <f>IF($A107=0,0,+VLOOKUP($F107,spisak!$C$11:$F$30,3,FALSE))</f>
        <v>0</v>
      </c>
      <c r="M107">
        <f>IF($A107=0,0,+VLOOKUP($F107,spisak!$C$11:$F$30,4,FALSE))</f>
        <v>0</v>
      </c>
      <c r="N107" s="140">
        <f t="shared" ref="N107" si="111">+IF(A107=0,0,"2019")</f>
        <v>0</v>
      </c>
      <c r="O107" s="122">
        <f>IF(C107=0,0,+VLOOKUP($A107,'по изворима и контима'!$A$12:R$499,COLUMN('по изворима и контима'!O:O),FALSE))</f>
        <v>0</v>
      </c>
    </row>
    <row r="108" spans="1:15">
      <c r="A108">
        <f t="shared" si="100"/>
        <v>0</v>
      </c>
      <c r="B108">
        <f t="shared" si="72"/>
        <v>0</v>
      </c>
      <c r="C108" s="121">
        <f>IF(A108=0,0,+spisak!A$4)</f>
        <v>0</v>
      </c>
      <c r="D108">
        <f>IF(A108=0,0,+spisak!C$4)</f>
        <v>0</v>
      </c>
      <c r="E108" s="169">
        <f>IF(A108=0,0,+spisak!#REF!)</f>
        <v>0</v>
      </c>
      <c r="F108">
        <f>IF(A108=0,0,+VLOOKUP($A108,'по изворима и контима'!$A$12:D$499,4,FALSE))</f>
        <v>0</v>
      </c>
      <c r="G108">
        <f>IF(A108=0,0,+VLOOKUP($A108,'по изворима и контима'!$A$12:G$499,5,FALSE))</f>
        <v>0</v>
      </c>
      <c r="H108">
        <f>IF(A108=0,0,+VLOOKUP($A108,'по изворима и контима'!$A$12:H$499,6,FALSE))</f>
        <v>0</v>
      </c>
      <c r="I108">
        <f>IF(A108=0,0,+VLOOKUP($A108,'по изворима и контима'!$A$12:H$499,7,FALSE))</f>
        <v>0</v>
      </c>
      <c r="J108">
        <f>IF(A108=0,0,+VLOOKUP($A108,'по изворима и контима'!$A$12:I$499,8,FALSE))</f>
        <v>0</v>
      </c>
      <c r="K108">
        <f>IF(B108=0,0,+VLOOKUP($A108,'по изворима и контима'!$A$12:J$499,9,FALSE))</f>
        <v>0</v>
      </c>
      <c r="L108">
        <f>IF($A108=0,0,+VLOOKUP($F108,spisak!$C$11:$F$30,3,FALSE))</f>
        <v>0</v>
      </c>
      <c r="M108">
        <f>IF($A108=0,0,+VLOOKUP($F108,spisak!$C$11:$F$30,4,FALSE))</f>
        <v>0</v>
      </c>
      <c r="N108" s="140">
        <f t="shared" ref="N108" si="112">+IF(A108=0,0,"nakon 2019")</f>
        <v>0</v>
      </c>
      <c r="O108" s="122">
        <f>IF(C108=0,0,+VLOOKUP($A108,'по изворима и контима'!$A$12:R$499,COLUMN('по изворима и контима'!P:P),FALSE))</f>
        <v>0</v>
      </c>
    </row>
    <row r="109" spans="1:15">
      <c r="A109">
        <f>+IF(MAX(A$4:A106)&gt;=A$1,0,MAX(A$4:A106)+1)</f>
        <v>0</v>
      </c>
      <c r="B109">
        <f t="shared" si="72"/>
        <v>0</v>
      </c>
      <c r="C109" s="121">
        <f>IF(A109=0,0,+spisak!A$4)</f>
        <v>0</v>
      </c>
      <c r="D109">
        <f>IF(A109=0,0,+spisak!C$4)</f>
        <v>0</v>
      </c>
      <c r="E109" s="169">
        <f>IF(A109=0,0,+spisak!#REF!)</f>
        <v>0</v>
      </c>
      <c r="F109">
        <f>IF(A109=0,0,+VLOOKUP($A109,'по изворима и контима'!$A$12:D$499,4,FALSE))</f>
        <v>0</v>
      </c>
      <c r="G109">
        <f>IF(A109=0,0,+VLOOKUP($A109,'по изворима и контима'!$A$12:G$499,5,FALSE))</f>
        <v>0</v>
      </c>
      <c r="H109">
        <f>IF(A109=0,0,+VLOOKUP($A109,'по изворима и контима'!$A$12:H$499,6,FALSE))</f>
        <v>0</v>
      </c>
      <c r="I109">
        <f>IF(A109=0,0,+VLOOKUP($A109,'по изворима и контима'!$A$12:H$499,7,FALSE))</f>
        <v>0</v>
      </c>
      <c r="J109">
        <f>IF(A109=0,0,+VLOOKUP($A109,'по изворима и контима'!$A$12:I$499,8,FALSE))</f>
        <v>0</v>
      </c>
      <c r="K109">
        <f>IF(B109=0,0,+VLOOKUP($A109,'по изворима и контима'!$A$12:J$499,9,FALSE))</f>
        <v>0</v>
      </c>
      <c r="L109">
        <f>IF($A109=0,0,+VLOOKUP($F109,spisak!$C$11:$F$30,3,FALSE))</f>
        <v>0</v>
      </c>
      <c r="M109">
        <f>IF($A109=0,0,+VLOOKUP($F109,spisak!$C$11:$F$30,4,FALSE))</f>
        <v>0</v>
      </c>
      <c r="N109" s="140">
        <f t="shared" ref="N109" si="113">+IF(A109=0,0,"do 2015")</f>
        <v>0</v>
      </c>
      <c r="O109" s="122">
        <f>IF(A109=0,0,+VLOOKUP($A109,'по изворима и контима'!$A$12:L$499,COLUMN('по изворима и контима'!J:J),FALSE))</f>
        <v>0</v>
      </c>
    </row>
    <row r="110" spans="1:15">
      <c r="A110">
        <f t="shared" ref="A110:A115" si="114">+A109</f>
        <v>0</v>
      </c>
      <c r="B110">
        <f t="shared" si="72"/>
        <v>0</v>
      </c>
      <c r="C110" s="121">
        <f>IF(A110=0,0,+spisak!A$4)</f>
        <v>0</v>
      </c>
      <c r="D110">
        <f>IF(A110=0,0,+spisak!C$4)</f>
        <v>0</v>
      </c>
      <c r="E110" s="169">
        <f>IF(A110=0,0,+spisak!#REF!)</f>
        <v>0</v>
      </c>
      <c r="F110">
        <f>IF(A110=0,0,+VLOOKUP($A110,'по изворима и контима'!$A$12:D$499,4,FALSE))</f>
        <v>0</v>
      </c>
      <c r="G110">
        <f>IF(A110=0,0,+VLOOKUP($A110,'по изворима и контима'!$A$12:G$499,5,FALSE))</f>
        <v>0</v>
      </c>
      <c r="H110">
        <f>IF(A110=0,0,+VLOOKUP($A110,'по изворима и контима'!$A$12:H$499,6,FALSE))</f>
        <v>0</v>
      </c>
      <c r="I110">
        <f>IF(A110=0,0,+VLOOKUP($A110,'по изворима и контима'!$A$12:H$499,7,FALSE))</f>
        <v>0</v>
      </c>
      <c r="J110">
        <f>IF(A110=0,0,+VLOOKUP($A110,'по изворима и контима'!$A$12:I$499,8,FALSE))</f>
        <v>0</v>
      </c>
      <c r="K110">
        <f>IF(B110=0,0,+VLOOKUP($A110,'по изворима и контима'!$A$12:J$499,9,FALSE))</f>
        <v>0</v>
      </c>
      <c r="L110">
        <f>IF($A110=0,0,+VLOOKUP($F110,spisak!$C$11:$F$30,3,FALSE))</f>
        <v>0</v>
      </c>
      <c r="M110">
        <f>IF($A110=0,0,+VLOOKUP($F110,spisak!$C$11:$F$30,4,FALSE))</f>
        <v>0</v>
      </c>
      <c r="N110" s="140">
        <f t="shared" ref="N110" si="115">+IF(A110=0,0,"2016-plan")</f>
        <v>0</v>
      </c>
      <c r="O110" s="122">
        <f>IF(A110=0,0,+VLOOKUP($A110,'по изворима и контима'!$A$12:R$499,COLUMN('по изворима и контима'!K:K),FALSE))</f>
        <v>0</v>
      </c>
    </row>
    <row r="111" spans="1:15">
      <c r="A111">
        <f t="shared" si="114"/>
        <v>0</v>
      </c>
      <c r="B111">
        <f t="shared" si="72"/>
        <v>0</v>
      </c>
      <c r="C111" s="121">
        <f>IF(A111=0,0,+spisak!A$4)</f>
        <v>0</v>
      </c>
      <c r="D111">
        <f>IF(A111=0,0,+spisak!C$4)</f>
        <v>0</v>
      </c>
      <c r="E111" s="169">
        <f>IF(A111=0,0,+spisak!#REF!)</f>
        <v>0</v>
      </c>
      <c r="F111">
        <f>IF(A111=0,0,+VLOOKUP($A111,'по изворима и контима'!$A$12:D$499,4,FALSE))</f>
        <v>0</v>
      </c>
      <c r="G111">
        <f>IF(A111=0,0,+VLOOKUP($A111,'по изворима и контима'!$A$12:G$499,5,FALSE))</f>
        <v>0</v>
      </c>
      <c r="H111">
        <f>IF(A111=0,0,+VLOOKUP($A111,'по изворима и контима'!$A$12:H$499,6,FALSE))</f>
        <v>0</v>
      </c>
      <c r="I111">
        <f>IF(A111=0,0,+VLOOKUP($A111,'по изворима и контима'!$A$12:H$499,7,FALSE))</f>
        <v>0</v>
      </c>
      <c r="J111">
        <f>IF(A111=0,0,+VLOOKUP($A111,'по изворима и контима'!$A$12:I$499,8,FALSE))</f>
        <v>0</v>
      </c>
      <c r="K111">
        <f>IF(B111=0,0,+VLOOKUP($A111,'по изворима и контима'!$A$12:J$499,9,FALSE))</f>
        <v>0</v>
      </c>
      <c r="L111">
        <f>IF($A111=0,0,+VLOOKUP($F111,spisak!$C$11:$F$30,3,FALSE))</f>
        <v>0</v>
      </c>
      <c r="M111">
        <f>IF($A111=0,0,+VLOOKUP($F111,spisak!$C$11:$F$30,4,FALSE))</f>
        <v>0</v>
      </c>
      <c r="N111" s="140">
        <f t="shared" ref="N111" si="116">+IF(A111=0,0,"2016-procena")</f>
        <v>0</v>
      </c>
      <c r="O111" s="122">
        <f>IF(A111=0,0,+VLOOKUP($A111,'по изворима и контима'!$A$12:R$499,COLUMN('по изворима и контима'!L:L),FALSE))</f>
        <v>0</v>
      </c>
    </row>
    <row r="112" spans="1:15">
      <c r="A112">
        <f t="shared" si="114"/>
        <v>0</v>
      </c>
      <c r="B112">
        <f t="shared" si="72"/>
        <v>0</v>
      </c>
      <c r="C112" s="121">
        <f>IF(A112=0,0,+spisak!A$4)</f>
        <v>0</v>
      </c>
      <c r="D112">
        <f>IF(A112=0,0,+spisak!C$4)</f>
        <v>0</v>
      </c>
      <c r="E112" s="169">
        <f>IF(A112=0,0,+spisak!#REF!)</f>
        <v>0</v>
      </c>
      <c r="F112">
        <f>IF(A112=0,0,+VLOOKUP($A112,'по изворима и контима'!$A$12:D$499,4,FALSE))</f>
        <v>0</v>
      </c>
      <c r="G112">
        <f>IF(A112=0,0,+VLOOKUP($A112,'по изворима и контима'!$A$12:G$499,5,FALSE))</f>
        <v>0</v>
      </c>
      <c r="H112">
        <f>IF(A112=0,0,+VLOOKUP($A112,'по изворима и контима'!$A$12:H$499,6,FALSE))</f>
        <v>0</v>
      </c>
      <c r="I112">
        <f>IF(A112=0,0,+VLOOKUP($A112,'по изворима и контима'!$A$12:H$499,7,FALSE))</f>
        <v>0</v>
      </c>
      <c r="J112">
        <f>IF(A112=0,0,+VLOOKUP($A112,'по изворима и контима'!$A$12:I$499,8,FALSE))</f>
        <v>0</v>
      </c>
      <c r="K112">
        <f>IF(B112=0,0,+VLOOKUP($A112,'по изворима и контима'!$A$12:J$499,9,FALSE))</f>
        <v>0</v>
      </c>
      <c r="L112">
        <f>IF($A112=0,0,+VLOOKUP($F112,spisak!$C$11:$F$30,3,FALSE))</f>
        <v>0</v>
      </c>
      <c r="M112">
        <f>IF($A112=0,0,+VLOOKUP($F112,spisak!$C$11:$F$30,4,FALSE))</f>
        <v>0</v>
      </c>
      <c r="N112" s="140">
        <f t="shared" ref="N112" si="117">+IF(A112=0,0,"2017")</f>
        <v>0</v>
      </c>
      <c r="O112" s="122">
        <f>IF(A112=0,0,+VLOOKUP($A112,'по изворима и контима'!$A$12:R$499,COLUMN('по изворима и контима'!M:M),FALSE))</f>
        <v>0</v>
      </c>
    </row>
    <row r="113" spans="1:15">
      <c r="A113">
        <f t="shared" si="114"/>
        <v>0</v>
      </c>
      <c r="B113">
        <f t="shared" si="72"/>
        <v>0</v>
      </c>
      <c r="C113" s="121">
        <f>IF(A113=0,0,+spisak!A$4)</f>
        <v>0</v>
      </c>
      <c r="D113">
        <f>IF(A113=0,0,+spisak!C$4)</f>
        <v>0</v>
      </c>
      <c r="E113" s="169">
        <f>IF(A113=0,0,+spisak!#REF!)</f>
        <v>0</v>
      </c>
      <c r="F113">
        <f>IF(A113=0,0,+VLOOKUP($A113,'по изворима и контима'!$A$12:D$499,4,FALSE))</f>
        <v>0</v>
      </c>
      <c r="G113">
        <f>IF(A113=0,0,+VLOOKUP($A113,'по изворима и контима'!$A$12:G$499,5,FALSE))</f>
        <v>0</v>
      </c>
      <c r="H113">
        <f>IF(A113=0,0,+VLOOKUP($A113,'по изворима и контима'!$A$12:H$499,6,FALSE))</f>
        <v>0</v>
      </c>
      <c r="I113">
        <f>IF(A113=0,0,+VLOOKUP($A113,'по изворима и контима'!$A$12:H$499,7,FALSE))</f>
        <v>0</v>
      </c>
      <c r="J113">
        <f>IF(A113=0,0,+VLOOKUP($A113,'по изворима и контима'!$A$12:I$499,8,FALSE))</f>
        <v>0</v>
      </c>
      <c r="K113">
        <f>IF(B113=0,0,+VLOOKUP($A113,'по изворима и контима'!$A$12:J$499,9,FALSE))</f>
        <v>0</v>
      </c>
      <c r="L113">
        <f>IF($A113=0,0,+VLOOKUP($F113,spisak!$C$11:$F$30,3,FALSE))</f>
        <v>0</v>
      </c>
      <c r="M113">
        <f>IF($A113=0,0,+VLOOKUP($F113,spisak!$C$11:$F$30,4,FALSE))</f>
        <v>0</v>
      </c>
      <c r="N113" s="140">
        <f t="shared" ref="N113" si="118">+IF(A113=0,0,"2018")</f>
        <v>0</v>
      </c>
      <c r="O113" s="122">
        <f>IF(C113=0,0,+VLOOKUP($A113,'по изворима и контима'!$A$12:R$499,COLUMN('по изворима и контима'!N:N),FALSE))</f>
        <v>0</v>
      </c>
    </row>
    <row r="114" spans="1:15">
      <c r="A114">
        <f t="shared" si="114"/>
        <v>0</v>
      </c>
      <c r="B114">
        <f t="shared" si="72"/>
        <v>0</v>
      </c>
      <c r="C114" s="121">
        <f>IF(A114=0,0,+spisak!A$4)</f>
        <v>0</v>
      </c>
      <c r="D114">
        <f>IF(A114=0,0,+spisak!C$4)</f>
        <v>0</v>
      </c>
      <c r="E114" s="169">
        <f>IF(A114=0,0,+spisak!#REF!)</f>
        <v>0</v>
      </c>
      <c r="F114">
        <f>IF(A114=0,0,+VLOOKUP($A114,'по изворима и контима'!$A$12:D$499,4,FALSE))</f>
        <v>0</v>
      </c>
      <c r="G114">
        <f>IF(A114=0,0,+VLOOKUP($A114,'по изворима и контима'!$A$12:G$499,5,FALSE))</f>
        <v>0</v>
      </c>
      <c r="H114">
        <f>IF(A114=0,0,+VLOOKUP($A114,'по изворима и контима'!$A$12:H$499,6,FALSE))</f>
        <v>0</v>
      </c>
      <c r="I114">
        <f>IF(A114=0,0,+VLOOKUP($A114,'по изворима и контима'!$A$12:H$499,7,FALSE))</f>
        <v>0</v>
      </c>
      <c r="J114">
        <f>IF(A114=0,0,+VLOOKUP($A114,'по изворима и контима'!$A$12:I$499,8,FALSE))</f>
        <v>0</v>
      </c>
      <c r="K114">
        <f>IF(B114=0,0,+VLOOKUP($A114,'по изворима и контима'!$A$12:J$499,9,FALSE))</f>
        <v>0</v>
      </c>
      <c r="L114">
        <f>IF($A114=0,0,+VLOOKUP($F114,spisak!$C$11:$F$30,3,FALSE))</f>
        <v>0</v>
      </c>
      <c r="M114">
        <f>IF($A114=0,0,+VLOOKUP($F114,spisak!$C$11:$F$30,4,FALSE))</f>
        <v>0</v>
      </c>
      <c r="N114" s="140">
        <f t="shared" ref="N114" si="119">+IF(A114=0,0,"2019")</f>
        <v>0</v>
      </c>
      <c r="O114" s="122">
        <f>IF(C114=0,0,+VLOOKUP($A114,'по изворима и контима'!$A$12:R$499,COLUMN('по изворима и контима'!O:O),FALSE))</f>
        <v>0</v>
      </c>
    </row>
    <row r="115" spans="1:15">
      <c r="A115">
        <f t="shared" si="114"/>
        <v>0</v>
      </c>
      <c r="B115">
        <f t="shared" si="72"/>
        <v>0</v>
      </c>
      <c r="C115" s="121">
        <f>IF(A115=0,0,+spisak!A$4)</f>
        <v>0</v>
      </c>
      <c r="D115">
        <f>IF(A115=0,0,+spisak!C$4)</f>
        <v>0</v>
      </c>
      <c r="E115" s="169">
        <f>IF(A115=0,0,+spisak!#REF!)</f>
        <v>0</v>
      </c>
      <c r="F115">
        <f>IF(A115=0,0,+VLOOKUP($A115,'по изворима и контима'!$A$12:D$499,4,FALSE))</f>
        <v>0</v>
      </c>
      <c r="G115">
        <f>IF(A115=0,0,+VLOOKUP($A115,'по изворима и контима'!$A$12:G$499,5,FALSE))</f>
        <v>0</v>
      </c>
      <c r="H115">
        <f>IF(A115=0,0,+VLOOKUP($A115,'по изворима и контима'!$A$12:H$499,6,FALSE))</f>
        <v>0</v>
      </c>
      <c r="I115">
        <f>IF(A115=0,0,+VLOOKUP($A115,'по изворима и контима'!$A$12:H$499,7,FALSE))</f>
        <v>0</v>
      </c>
      <c r="J115">
        <f>IF(A115=0,0,+VLOOKUP($A115,'по изворима и контима'!$A$12:I$499,8,FALSE))</f>
        <v>0</v>
      </c>
      <c r="K115">
        <f>IF(B115=0,0,+VLOOKUP($A115,'по изворима и контима'!$A$12:J$499,9,FALSE))</f>
        <v>0</v>
      </c>
      <c r="L115">
        <f>IF($A115=0,0,+VLOOKUP($F115,spisak!$C$11:$F$30,3,FALSE))</f>
        <v>0</v>
      </c>
      <c r="M115">
        <f>IF($A115=0,0,+VLOOKUP($F115,spisak!$C$11:$F$30,4,FALSE))</f>
        <v>0</v>
      </c>
      <c r="N115" s="140">
        <f t="shared" ref="N115" si="120">+IF(A115=0,0,"nakon 2019")</f>
        <v>0</v>
      </c>
      <c r="O115" s="122">
        <f>IF(C115=0,0,+VLOOKUP($A115,'по изворима и контима'!$A$12:R$499,COLUMN('по изворима и контима'!P:P),FALSE))</f>
        <v>0</v>
      </c>
    </row>
    <row r="116" spans="1:15">
      <c r="A116">
        <f>+IF(ISBLANK('по изворима и контима'!D124)=TRUE,0,1)</f>
        <v>0</v>
      </c>
      <c r="B116">
        <f t="shared" si="72"/>
        <v>0</v>
      </c>
      <c r="C116" s="121">
        <f>IF(A116=0,0,+spisak!A$4)</f>
        <v>0</v>
      </c>
      <c r="D116">
        <f>IF(A116=0,0,+spisak!C$4)</f>
        <v>0</v>
      </c>
      <c r="E116" s="169">
        <f>IF(A116=0,0,+spisak!#REF!)</f>
        <v>0</v>
      </c>
      <c r="F116">
        <f>IF(A116=0,0,+VLOOKUP($A116,'по изворима и контима'!$A$12:D$499,4,FALSE))</f>
        <v>0</v>
      </c>
      <c r="G116">
        <f>IF(A116=0,0,+VLOOKUP($A116,'по изворима и контима'!$A$12:G$499,5,FALSE))</f>
        <v>0</v>
      </c>
      <c r="H116">
        <f>IF(A116=0,0,+VLOOKUP($A116,'по изворима и контима'!$A$12:H$499,6,FALSE))</f>
        <v>0</v>
      </c>
      <c r="I116">
        <f>IF(A116=0,0,+VLOOKUP($A116,'по изворима и контима'!$A$12:H$499,7,FALSE))</f>
        <v>0</v>
      </c>
      <c r="J116">
        <f>IF(A116=0,0,+VLOOKUP($A116,'по изворима и контима'!$A$12:I$499,8,FALSE))</f>
        <v>0</v>
      </c>
      <c r="K116">
        <f>IF(B116=0,0,+VLOOKUP($A116,'по изворима и контима'!$A$12:J$499,9,FALSE))</f>
        <v>0</v>
      </c>
      <c r="L116">
        <f>IF($A116=0,0,+VLOOKUP($F116,spisak!$C$11:$F$30,3,FALSE))</f>
        <v>0</v>
      </c>
      <c r="M116">
        <f>IF($A116=0,0,+VLOOKUP($F116,spisak!$C$11:$F$30,4,FALSE))</f>
        <v>0</v>
      </c>
      <c r="N116" s="140">
        <f t="shared" ref="N116" si="121">+IF(A116=0,0,"do 2015")</f>
        <v>0</v>
      </c>
      <c r="O116" s="122">
        <f>IF(A116=0,0,+VLOOKUP($A116,'по изворима и контима'!$A$12:L$499,COLUMN('по изворима и контима'!J:J),FALSE))</f>
        <v>0</v>
      </c>
    </row>
    <row r="117" spans="1:15">
      <c r="A117">
        <f t="shared" ref="A117:A122" si="122">+A116</f>
        <v>0</v>
      </c>
      <c r="B117">
        <f t="shared" si="72"/>
        <v>0</v>
      </c>
      <c r="C117" s="121">
        <f>IF(A117=0,0,+spisak!A$4)</f>
        <v>0</v>
      </c>
      <c r="D117">
        <f>IF(A117=0,0,+spisak!C$4)</f>
        <v>0</v>
      </c>
      <c r="E117" s="169">
        <f>IF(A117=0,0,+spisak!#REF!)</f>
        <v>0</v>
      </c>
      <c r="F117">
        <f>IF(A117=0,0,+VLOOKUP($A117,'по изворима и контима'!$A$12:D$499,4,FALSE))</f>
        <v>0</v>
      </c>
      <c r="G117">
        <f>IF(A117=0,0,+VLOOKUP($A117,'по изворима и контима'!$A$12:G$499,5,FALSE))</f>
        <v>0</v>
      </c>
      <c r="H117">
        <f>IF(A117=0,0,+VLOOKUP($A117,'по изворима и контима'!$A$12:H$499,6,FALSE))</f>
        <v>0</v>
      </c>
      <c r="I117">
        <f>IF(A117=0,0,+VLOOKUP($A117,'по изворима и контима'!$A$12:H$499,7,FALSE))</f>
        <v>0</v>
      </c>
      <c r="J117">
        <f>IF(A117=0,0,+VLOOKUP($A117,'по изворима и контима'!$A$12:I$499,8,FALSE))</f>
        <v>0</v>
      </c>
      <c r="K117">
        <f>IF(B117=0,0,+VLOOKUP($A117,'по изворима и контима'!$A$12:J$499,9,FALSE))</f>
        <v>0</v>
      </c>
      <c r="L117">
        <f>IF($A117=0,0,+VLOOKUP($F117,spisak!$C$11:$F$30,3,FALSE))</f>
        <v>0</v>
      </c>
      <c r="M117">
        <f>IF($A117=0,0,+VLOOKUP($F117,spisak!$C$11:$F$30,4,FALSE))</f>
        <v>0</v>
      </c>
      <c r="N117" s="140">
        <f t="shared" ref="N117" si="123">+IF(A117=0,0,"2016-plan")</f>
        <v>0</v>
      </c>
      <c r="O117" s="122">
        <f>IF(A117=0,0,+VLOOKUP($A117,'по изворима и контима'!$A$12:R$499,COLUMN('по изворима и контима'!K:K),FALSE))</f>
        <v>0</v>
      </c>
    </row>
    <row r="118" spans="1:15">
      <c r="A118">
        <f t="shared" si="122"/>
        <v>0</v>
      </c>
      <c r="B118">
        <f t="shared" si="72"/>
        <v>0</v>
      </c>
      <c r="C118" s="121">
        <f>IF(A118=0,0,+spisak!A$4)</f>
        <v>0</v>
      </c>
      <c r="D118">
        <f>IF(A118=0,0,+spisak!C$4)</f>
        <v>0</v>
      </c>
      <c r="E118" s="169">
        <f>IF(A118=0,0,+spisak!#REF!)</f>
        <v>0</v>
      </c>
      <c r="F118">
        <f>IF(A118=0,0,+VLOOKUP($A118,'по изворима и контима'!$A$12:D$499,4,FALSE))</f>
        <v>0</v>
      </c>
      <c r="G118">
        <f>IF(A118=0,0,+VLOOKUP($A118,'по изворима и контима'!$A$12:G$499,5,FALSE))</f>
        <v>0</v>
      </c>
      <c r="H118">
        <f>IF(A118=0,0,+VLOOKUP($A118,'по изворима и контима'!$A$12:H$499,6,FALSE))</f>
        <v>0</v>
      </c>
      <c r="I118">
        <f>IF(A118=0,0,+VLOOKUP($A118,'по изворима и контима'!$A$12:H$499,7,FALSE))</f>
        <v>0</v>
      </c>
      <c r="J118">
        <f>IF(A118=0,0,+VLOOKUP($A118,'по изворима и контима'!$A$12:I$499,8,FALSE))</f>
        <v>0</v>
      </c>
      <c r="K118">
        <f>IF(B118=0,0,+VLOOKUP($A118,'по изворима и контима'!$A$12:J$499,9,FALSE))</f>
        <v>0</v>
      </c>
      <c r="L118">
        <f>IF($A118=0,0,+VLOOKUP($F118,spisak!$C$11:$F$30,3,FALSE))</f>
        <v>0</v>
      </c>
      <c r="M118">
        <f>IF($A118=0,0,+VLOOKUP($F118,spisak!$C$11:$F$30,4,FALSE))</f>
        <v>0</v>
      </c>
      <c r="N118" s="140">
        <f t="shared" ref="N118" si="124">+IF(A118=0,0,"2016-procena")</f>
        <v>0</v>
      </c>
      <c r="O118" s="122">
        <f>IF(A118=0,0,+VLOOKUP($A118,'по изворима и контима'!$A$12:R$499,COLUMN('по изворима и контима'!L:L),FALSE))</f>
        <v>0</v>
      </c>
    </row>
    <row r="119" spans="1:15">
      <c r="A119">
        <f t="shared" si="122"/>
        <v>0</v>
      </c>
      <c r="B119">
        <f t="shared" si="72"/>
        <v>0</v>
      </c>
      <c r="C119" s="121">
        <f>IF(A119=0,0,+spisak!A$4)</f>
        <v>0</v>
      </c>
      <c r="D119">
        <f>IF(A119=0,0,+spisak!C$4)</f>
        <v>0</v>
      </c>
      <c r="E119" s="169">
        <f>IF(A119=0,0,+spisak!#REF!)</f>
        <v>0</v>
      </c>
      <c r="F119">
        <f>IF(A119=0,0,+VLOOKUP($A119,'по изворима и контима'!$A$12:D$499,4,FALSE))</f>
        <v>0</v>
      </c>
      <c r="G119">
        <f>IF(A119=0,0,+VLOOKUP($A119,'по изворима и контима'!$A$12:G$499,5,FALSE))</f>
        <v>0</v>
      </c>
      <c r="H119">
        <f>IF(A119=0,0,+VLOOKUP($A119,'по изворима и контима'!$A$12:H$499,6,FALSE))</f>
        <v>0</v>
      </c>
      <c r="I119">
        <f>IF(A119=0,0,+VLOOKUP($A119,'по изворима и контима'!$A$12:H$499,7,FALSE))</f>
        <v>0</v>
      </c>
      <c r="J119">
        <f>IF(A119=0,0,+VLOOKUP($A119,'по изворима и контима'!$A$12:I$499,8,FALSE))</f>
        <v>0</v>
      </c>
      <c r="K119">
        <f>IF(B119=0,0,+VLOOKUP($A119,'по изворима и контима'!$A$12:J$499,9,FALSE))</f>
        <v>0</v>
      </c>
      <c r="L119">
        <f>IF($A119=0,0,+VLOOKUP($F119,spisak!$C$11:$F$30,3,FALSE))</f>
        <v>0</v>
      </c>
      <c r="M119">
        <f>IF($A119=0,0,+VLOOKUP($F119,spisak!$C$11:$F$30,4,FALSE))</f>
        <v>0</v>
      </c>
      <c r="N119" s="140">
        <f t="shared" ref="N119" si="125">+IF(A119=0,0,"2017")</f>
        <v>0</v>
      </c>
      <c r="O119" s="122">
        <f>IF(A119=0,0,+VLOOKUP($A119,'по изворима и контима'!$A$12:R$499,COLUMN('по изворима и контима'!M:M),FALSE))</f>
        <v>0</v>
      </c>
    </row>
    <row r="120" spans="1:15">
      <c r="A120">
        <f t="shared" si="122"/>
        <v>0</v>
      </c>
      <c r="B120">
        <f t="shared" si="72"/>
        <v>0</v>
      </c>
      <c r="C120" s="121">
        <f>IF(A120=0,0,+spisak!A$4)</f>
        <v>0</v>
      </c>
      <c r="D120">
        <f>IF(A120=0,0,+spisak!C$4)</f>
        <v>0</v>
      </c>
      <c r="E120" s="169">
        <f>IF(A120=0,0,+spisak!#REF!)</f>
        <v>0</v>
      </c>
      <c r="F120">
        <f>IF(A120=0,0,+VLOOKUP($A120,'по изворима и контима'!$A$12:D$499,4,FALSE))</f>
        <v>0</v>
      </c>
      <c r="G120">
        <f>IF(A120=0,0,+VLOOKUP($A120,'по изворима и контима'!$A$12:G$499,5,FALSE))</f>
        <v>0</v>
      </c>
      <c r="H120">
        <f>IF(A120=0,0,+VLOOKUP($A120,'по изворима и контима'!$A$12:H$499,6,FALSE))</f>
        <v>0</v>
      </c>
      <c r="I120">
        <f>IF(A120=0,0,+VLOOKUP($A120,'по изворима и контима'!$A$12:H$499,7,FALSE))</f>
        <v>0</v>
      </c>
      <c r="J120">
        <f>IF(A120=0,0,+VLOOKUP($A120,'по изворима и контима'!$A$12:I$499,8,FALSE))</f>
        <v>0</v>
      </c>
      <c r="K120">
        <f>IF(B120=0,0,+VLOOKUP($A120,'по изворима и контима'!$A$12:J$499,9,FALSE))</f>
        <v>0</v>
      </c>
      <c r="L120">
        <f>IF($A120=0,0,+VLOOKUP($F120,spisak!$C$11:$F$30,3,FALSE))</f>
        <v>0</v>
      </c>
      <c r="M120">
        <f>IF($A120=0,0,+VLOOKUP($F120,spisak!$C$11:$F$30,4,FALSE))</f>
        <v>0</v>
      </c>
      <c r="N120" s="140">
        <f t="shared" ref="N120" si="126">+IF(A120=0,0,"2018")</f>
        <v>0</v>
      </c>
      <c r="O120" s="122">
        <f>IF(C120=0,0,+VLOOKUP($A120,'по изворима и контима'!$A$12:R$499,COLUMN('по изворима и контима'!N:N),FALSE))</f>
        <v>0</v>
      </c>
    </row>
    <row r="121" spans="1:15">
      <c r="A121">
        <f t="shared" si="122"/>
        <v>0</v>
      </c>
      <c r="B121">
        <f t="shared" si="72"/>
        <v>0</v>
      </c>
      <c r="C121" s="121">
        <f>IF(A121=0,0,+spisak!A$4)</f>
        <v>0</v>
      </c>
      <c r="D121">
        <f>IF(A121=0,0,+spisak!C$4)</f>
        <v>0</v>
      </c>
      <c r="E121" s="169">
        <f>IF(A121=0,0,+spisak!#REF!)</f>
        <v>0</v>
      </c>
      <c r="F121">
        <f>IF(A121=0,0,+VLOOKUP($A121,'по изворима и контима'!$A$12:D$499,4,FALSE))</f>
        <v>0</v>
      </c>
      <c r="G121">
        <f>IF(A121=0,0,+VLOOKUP($A121,'по изворима и контима'!$A$12:G$499,5,FALSE))</f>
        <v>0</v>
      </c>
      <c r="H121">
        <f>IF(A121=0,0,+VLOOKUP($A121,'по изворима и контима'!$A$12:H$499,6,FALSE))</f>
        <v>0</v>
      </c>
      <c r="I121">
        <f>IF(A121=0,0,+VLOOKUP($A121,'по изворима и контима'!$A$12:H$499,7,FALSE))</f>
        <v>0</v>
      </c>
      <c r="J121">
        <f>IF(A121=0,0,+VLOOKUP($A121,'по изворима и контима'!$A$12:I$499,8,FALSE))</f>
        <v>0</v>
      </c>
      <c r="K121">
        <f>IF(B121=0,0,+VLOOKUP($A121,'по изворима и контима'!$A$12:J$499,9,FALSE))</f>
        <v>0</v>
      </c>
      <c r="L121">
        <f>IF($A121=0,0,+VLOOKUP($F121,spisak!$C$11:$F$30,3,FALSE))</f>
        <v>0</v>
      </c>
      <c r="M121">
        <f>IF($A121=0,0,+VLOOKUP($F121,spisak!$C$11:$F$30,4,FALSE))</f>
        <v>0</v>
      </c>
      <c r="N121" s="140">
        <f t="shared" ref="N121" si="127">+IF(A121=0,0,"2019")</f>
        <v>0</v>
      </c>
      <c r="O121" s="122">
        <f>IF(C121=0,0,+VLOOKUP($A121,'по изворима и контима'!$A$12:R$499,COLUMN('по изворима и контима'!O:O),FALSE))</f>
        <v>0</v>
      </c>
    </row>
    <row r="122" spans="1:15">
      <c r="A122">
        <f t="shared" si="122"/>
        <v>0</v>
      </c>
      <c r="B122">
        <f t="shared" si="72"/>
        <v>0</v>
      </c>
      <c r="C122" s="121">
        <f>IF(A122=0,0,+spisak!A$4)</f>
        <v>0</v>
      </c>
      <c r="D122">
        <f>IF(A122=0,0,+spisak!C$4)</f>
        <v>0</v>
      </c>
      <c r="E122" s="169">
        <f>IF(A122=0,0,+spisak!#REF!)</f>
        <v>0</v>
      </c>
      <c r="F122">
        <f>IF(A122=0,0,+VLOOKUP($A122,'по изворима и контима'!$A$12:D$499,4,FALSE))</f>
        <v>0</v>
      </c>
      <c r="G122">
        <f>IF(A122=0,0,+VLOOKUP($A122,'по изворима и контима'!$A$12:G$499,5,FALSE))</f>
        <v>0</v>
      </c>
      <c r="H122">
        <f>IF(A122=0,0,+VLOOKUP($A122,'по изворима и контима'!$A$12:H$499,6,FALSE))</f>
        <v>0</v>
      </c>
      <c r="I122">
        <f>IF(A122=0,0,+VLOOKUP($A122,'по изворима и контима'!$A$12:H$499,7,FALSE))</f>
        <v>0</v>
      </c>
      <c r="J122">
        <f>IF(A122=0,0,+VLOOKUP($A122,'по изворима и контима'!$A$12:I$499,8,FALSE))</f>
        <v>0</v>
      </c>
      <c r="K122">
        <f>IF(B122=0,0,+VLOOKUP($A122,'по изворима и контима'!$A$12:J$499,9,FALSE))</f>
        <v>0</v>
      </c>
      <c r="L122">
        <f>IF($A122=0,0,+VLOOKUP($F122,spisak!$C$11:$F$30,3,FALSE))</f>
        <v>0</v>
      </c>
      <c r="M122">
        <f>IF($A122=0,0,+VLOOKUP($F122,spisak!$C$11:$F$30,4,FALSE))</f>
        <v>0</v>
      </c>
      <c r="N122" s="140">
        <f t="shared" ref="N122" si="128">+IF(A122=0,0,"nakon 2019")</f>
        <v>0</v>
      </c>
      <c r="O122" s="122">
        <f>IF(C122=0,0,+VLOOKUP($A122,'по изворима и контима'!$A$12:R$499,COLUMN('по изворима и контима'!P:P),FALSE))</f>
        <v>0</v>
      </c>
    </row>
    <row r="123" spans="1:15">
      <c r="A123">
        <f>+IF(MAX(A$4:A120)&gt;=A$1,0,MAX(A$4:A120)+1)</f>
        <v>0</v>
      </c>
      <c r="B123">
        <f t="shared" si="72"/>
        <v>0</v>
      </c>
      <c r="C123" s="121">
        <f>IF(A123=0,0,+spisak!A$4)</f>
        <v>0</v>
      </c>
      <c r="D123">
        <f>IF(A123=0,0,+spisak!C$4)</f>
        <v>0</v>
      </c>
      <c r="E123" s="169">
        <f>IF(A123=0,0,+spisak!#REF!)</f>
        <v>0</v>
      </c>
      <c r="F123">
        <f>IF(A123=0,0,+VLOOKUP($A123,'по изворима и контима'!$A$12:D$499,4,FALSE))</f>
        <v>0</v>
      </c>
      <c r="G123">
        <f>IF(A123=0,0,+VLOOKUP($A123,'по изворима и контима'!$A$12:G$499,5,FALSE))</f>
        <v>0</v>
      </c>
      <c r="H123">
        <f>IF(A123=0,0,+VLOOKUP($A123,'по изворима и контима'!$A$12:H$499,6,FALSE))</f>
        <v>0</v>
      </c>
      <c r="I123">
        <f>IF(A123=0,0,+VLOOKUP($A123,'по изворима и контима'!$A$12:H$499,7,FALSE))</f>
        <v>0</v>
      </c>
      <c r="J123">
        <f>IF(A123=0,0,+VLOOKUP($A123,'по изворима и контима'!$A$12:I$499,8,FALSE))</f>
        <v>0</v>
      </c>
      <c r="K123">
        <f>IF(B123=0,0,+VLOOKUP($A123,'по изворима и контима'!$A$12:J$499,9,FALSE))</f>
        <v>0</v>
      </c>
      <c r="L123">
        <f>IF($A123=0,0,+VLOOKUP($F123,spisak!$C$11:$F$30,3,FALSE))</f>
        <v>0</v>
      </c>
      <c r="M123">
        <f>IF($A123=0,0,+VLOOKUP($F123,spisak!$C$11:$F$30,4,FALSE))</f>
        <v>0</v>
      </c>
      <c r="N123" s="140">
        <f t="shared" ref="N123" si="129">+IF(A123=0,0,"do 2015")</f>
        <v>0</v>
      </c>
      <c r="O123" s="122">
        <f>IF(A123=0,0,+VLOOKUP($A123,'по изворима и контима'!$A$12:L$499,COLUMN('по изворима и контима'!J:J),FALSE))</f>
        <v>0</v>
      </c>
    </row>
    <row r="124" spans="1:15">
      <c r="A124">
        <f>+A123</f>
        <v>0</v>
      </c>
      <c r="B124">
        <f t="shared" si="72"/>
        <v>0</v>
      </c>
      <c r="C124" s="121">
        <f>IF(A124=0,0,+spisak!A$4)</f>
        <v>0</v>
      </c>
      <c r="D124">
        <f>IF(A124=0,0,+spisak!C$4)</f>
        <v>0</v>
      </c>
      <c r="E124" s="169">
        <f>IF(A124=0,0,+spisak!#REF!)</f>
        <v>0</v>
      </c>
      <c r="F124">
        <f>IF(A124=0,0,+VLOOKUP($A124,'по изворима и контима'!$A$12:D$499,4,FALSE))</f>
        <v>0</v>
      </c>
      <c r="G124">
        <f>IF(A124=0,0,+VLOOKUP($A124,'по изворима и контима'!$A$12:G$499,5,FALSE))</f>
        <v>0</v>
      </c>
      <c r="H124">
        <f>IF(A124=0,0,+VLOOKUP($A124,'по изворима и контима'!$A$12:H$499,6,FALSE))</f>
        <v>0</v>
      </c>
      <c r="I124">
        <f>IF(A124=0,0,+VLOOKUP($A124,'по изворима и контима'!$A$12:H$499,7,FALSE))</f>
        <v>0</v>
      </c>
      <c r="J124">
        <f>IF(A124=0,0,+VLOOKUP($A124,'по изворима и контима'!$A$12:I$499,8,FALSE))</f>
        <v>0</v>
      </c>
      <c r="K124">
        <f>IF(B124=0,0,+VLOOKUP($A124,'по изворима и контима'!$A$12:J$499,9,FALSE))</f>
        <v>0</v>
      </c>
      <c r="L124">
        <f>IF($A124=0,0,+VLOOKUP($F124,spisak!$C$11:$F$30,3,FALSE))</f>
        <v>0</v>
      </c>
      <c r="M124">
        <f>IF($A124=0,0,+VLOOKUP($F124,spisak!$C$11:$F$30,4,FALSE))</f>
        <v>0</v>
      </c>
      <c r="N124" s="140">
        <f t="shared" ref="N124" si="130">+IF(A124=0,0,"2016-plan")</f>
        <v>0</v>
      </c>
      <c r="O124" s="122">
        <f>IF(A124=0,0,+VLOOKUP($A124,'по изворима и контима'!$A$12:R$499,COLUMN('по изворима и контима'!K:K),FALSE))</f>
        <v>0</v>
      </c>
    </row>
    <row r="125" spans="1:15">
      <c r="A125">
        <f t="shared" ref="A125:A136" si="131">+A124</f>
        <v>0</v>
      </c>
      <c r="B125">
        <f t="shared" si="72"/>
        <v>0</v>
      </c>
      <c r="C125" s="121">
        <f>IF(A125=0,0,+spisak!A$4)</f>
        <v>0</v>
      </c>
      <c r="D125">
        <f>IF(A125=0,0,+spisak!C$4)</f>
        <v>0</v>
      </c>
      <c r="E125" s="169">
        <f>IF(A125=0,0,+spisak!#REF!)</f>
        <v>0</v>
      </c>
      <c r="F125">
        <f>IF(A125=0,0,+VLOOKUP($A125,'по изворима и контима'!$A$12:D$499,4,FALSE))</f>
        <v>0</v>
      </c>
      <c r="G125">
        <f>IF(A125=0,0,+VLOOKUP($A125,'по изворима и контима'!$A$12:G$499,5,FALSE))</f>
        <v>0</v>
      </c>
      <c r="H125">
        <f>IF(A125=0,0,+VLOOKUP($A125,'по изворима и контима'!$A$12:H$499,6,FALSE))</f>
        <v>0</v>
      </c>
      <c r="I125">
        <f>IF(A125=0,0,+VLOOKUP($A125,'по изворима и контима'!$A$12:H$499,7,FALSE))</f>
        <v>0</v>
      </c>
      <c r="J125">
        <f>IF(A125=0,0,+VLOOKUP($A125,'по изворима и контима'!$A$12:I$499,8,FALSE))</f>
        <v>0</v>
      </c>
      <c r="K125">
        <f>IF(B125=0,0,+VLOOKUP($A125,'по изворима и контима'!$A$12:J$499,9,FALSE))</f>
        <v>0</v>
      </c>
      <c r="L125">
        <f>IF($A125=0,0,+VLOOKUP($F125,spisak!$C$11:$F$30,3,FALSE))</f>
        <v>0</v>
      </c>
      <c r="M125">
        <f>IF($A125=0,0,+VLOOKUP($F125,spisak!$C$11:$F$30,4,FALSE))</f>
        <v>0</v>
      </c>
      <c r="N125" s="140">
        <f t="shared" ref="N125" si="132">+IF(A125=0,0,"2016-procena")</f>
        <v>0</v>
      </c>
      <c r="O125" s="122">
        <f>IF(A125=0,0,+VLOOKUP($A125,'по изворима и контима'!$A$12:R$499,COLUMN('по изворима и контима'!L:L),FALSE))</f>
        <v>0</v>
      </c>
    </row>
    <row r="126" spans="1:15">
      <c r="A126">
        <f t="shared" si="131"/>
        <v>0</v>
      </c>
      <c r="B126">
        <f t="shared" si="72"/>
        <v>0</v>
      </c>
      <c r="C126" s="121">
        <f>IF(A126=0,0,+spisak!A$4)</f>
        <v>0</v>
      </c>
      <c r="D126">
        <f>IF(A126=0,0,+spisak!C$4)</f>
        <v>0</v>
      </c>
      <c r="E126" s="169">
        <f>IF(A126=0,0,+spisak!#REF!)</f>
        <v>0</v>
      </c>
      <c r="F126">
        <f>IF(A126=0,0,+VLOOKUP($A126,'по изворима и контима'!$A$12:D$499,4,FALSE))</f>
        <v>0</v>
      </c>
      <c r="G126">
        <f>IF(A126=0,0,+VLOOKUP($A126,'по изворима и контима'!$A$12:G$499,5,FALSE))</f>
        <v>0</v>
      </c>
      <c r="H126">
        <f>IF(A126=0,0,+VLOOKUP($A126,'по изворима и контима'!$A$12:H$499,6,FALSE))</f>
        <v>0</v>
      </c>
      <c r="I126">
        <f>IF(A126=0,0,+VLOOKUP($A126,'по изворима и контима'!$A$12:H$499,7,FALSE))</f>
        <v>0</v>
      </c>
      <c r="J126">
        <f>IF(A126=0,0,+VLOOKUP($A126,'по изворима и контима'!$A$12:I$499,8,FALSE))</f>
        <v>0</v>
      </c>
      <c r="K126">
        <f>IF(B126=0,0,+VLOOKUP($A126,'по изворима и контима'!$A$12:J$499,9,FALSE))</f>
        <v>0</v>
      </c>
      <c r="L126">
        <f>IF($A126=0,0,+VLOOKUP($F126,spisak!$C$11:$F$30,3,FALSE))</f>
        <v>0</v>
      </c>
      <c r="M126">
        <f>IF($A126=0,0,+VLOOKUP($F126,spisak!$C$11:$F$30,4,FALSE))</f>
        <v>0</v>
      </c>
      <c r="N126" s="140">
        <f t="shared" ref="N126" si="133">+IF(A126=0,0,"2017")</f>
        <v>0</v>
      </c>
      <c r="O126" s="122">
        <f>IF(A126=0,0,+VLOOKUP($A126,'по изворима и контима'!$A$12:R$499,COLUMN('по изворима и контима'!M:M),FALSE))</f>
        <v>0</v>
      </c>
    </row>
    <row r="127" spans="1:15">
      <c r="A127">
        <f t="shared" si="131"/>
        <v>0</v>
      </c>
      <c r="B127">
        <f t="shared" si="72"/>
        <v>0</v>
      </c>
      <c r="C127" s="121">
        <f>IF(A127=0,0,+spisak!A$4)</f>
        <v>0</v>
      </c>
      <c r="D127">
        <f>IF(A127=0,0,+spisak!C$4)</f>
        <v>0</v>
      </c>
      <c r="E127" s="169">
        <f>IF(A127=0,0,+spisak!#REF!)</f>
        <v>0</v>
      </c>
      <c r="F127">
        <f>IF(A127=0,0,+VLOOKUP($A127,'по изворима и контима'!$A$12:D$499,4,FALSE))</f>
        <v>0</v>
      </c>
      <c r="G127">
        <f>IF(A127=0,0,+VLOOKUP($A127,'по изворима и контима'!$A$12:G$499,5,FALSE))</f>
        <v>0</v>
      </c>
      <c r="H127">
        <f>IF(A127=0,0,+VLOOKUP($A127,'по изворима и контима'!$A$12:H$499,6,FALSE))</f>
        <v>0</v>
      </c>
      <c r="I127">
        <f>IF(A127=0,0,+VLOOKUP($A127,'по изворима и контима'!$A$12:H$499,7,FALSE))</f>
        <v>0</v>
      </c>
      <c r="J127">
        <f>IF(A127=0,0,+VLOOKUP($A127,'по изворима и контима'!$A$12:I$499,8,FALSE))</f>
        <v>0</v>
      </c>
      <c r="K127">
        <f>IF(B127=0,0,+VLOOKUP($A127,'по изворима и контима'!$A$12:J$499,9,FALSE))</f>
        <v>0</v>
      </c>
      <c r="L127">
        <f>IF($A127=0,0,+VLOOKUP($F127,spisak!$C$11:$F$30,3,FALSE))</f>
        <v>0</v>
      </c>
      <c r="M127">
        <f>IF($A127=0,0,+VLOOKUP($F127,spisak!$C$11:$F$30,4,FALSE))</f>
        <v>0</v>
      </c>
      <c r="N127" s="140">
        <f t="shared" ref="N127" si="134">+IF(A127=0,0,"2018")</f>
        <v>0</v>
      </c>
      <c r="O127" s="122">
        <f>IF(C127=0,0,+VLOOKUP($A127,'по изворима и контима'!$A$12:R$499,COLUMN('по изворима и контима'!N:N),FALSE))</f>
        <v>0</v>
      </c>
    </row>
    <row r="128" spans="1:15">
      <c r="A128">
        <f t="shared" si="131"/>
        <v>0</v>
      </c>
      <c r="B128">
        <f t="shared" si="72"/>
        <v>0</v>
      </c>
      <c r="C128" s="121">
        <f>IF(A128=0,0,+spisak!A$4)</f>
        <v>0</v>
      </c>
      <c r="D128">
        <f>IF(A128=0,0,+spisak!C$4)</f>
        <v>0</v>
      </c>
      <c r="E128" s="169">
        <f>IF(A128=0,0,+spisak!#REF!)</f>
        <v>0</v>
      </c>
      <c r="F128">
        <f>IF(A128=0,0,+VLOOKUP($A128,'по изворима и контима'!$A$12:D$499,4,FALSE))</f>
        <v>0</v>
      </c>
      <c r="G128">
        <f>IF(A128=0,0,+VLOOKUP($A128,'по изворима и контима'!$A$12:G$499,5,FALSE))</f>
        <v>0</v>
      </c>
      <c r="H128">
        <f>IF(A128=0,0,+VLOOKUP($A128,'по изворима и контима'!$A$12:H$499,6,FALSE))</f>
        <v>0</v>
      </c>
      <c r="I128">
        <f>IF(A128=0,0,+VLOOKUP($A128,'по изворима и контима'!$A$12:H$499,7,FALSE))</f>
        <v>0</v>
      </c>
      <c r="J128">
        <f>IF(A128=0,0,+VLOOKUP($A128,'по изворима и контима'!$A$12:I$499,8,FALSE))</f>
        <v>0</v>
      </c>
      <c r="K128">
        <f>IF(B128=0,0,+VLOOKUP($A128,'по изворима и контима'!$A$12:J$499,9,FALSE))</f>
        <v>0</v>
      </c>
      <c r="L128">
        <f>IF($A128=0,0,+VLOOKUP($F128,spisak!$C$11:$F$30,3,FALSE))</f>
        <v>0</v>
      </c>
      <c r="M128">
        <f>IF($A128=0,0,+VLOOKUP($F128,spisak!$C$11:$F$30,4,FALSE))</f>
        <v>0</v>
      </c>
      <c r="N128" s="140">
        <f t="shared" ref="N128" si="135">+IF(A128=0,0,"2019")</f>
        <v>0</v>
      </c>
      <c r="O128" s="122">
        <f>IF(C128=0,0,+VLOOKUP($A128,'по изворима и контима'!$A$12:R$499,COLUMN('по изворима и контима'!O:O),FALSE))</f>
        <v>0</v>
      </c>
    </row>
    <row r="129" spans="1:15">
      <c r="A129">
        <f t="shared" si="131"/>
        <v>0</v>
      </c>
      <c r="B129">
        <f t="shared" si="72"/>
        <v>0</v>
      </c>
      <c r="C129" s="121">
        <f>IF(A129=0,0,+spisak!A$4)</f>
        <v>0</v>
      </c>
      <c r="D129">
        <f>IF(A129=0,0,+spisak!C$4)</f>
        <v>0</v>
      </c>
      <c r="E129" s="169">
        <f>IF(A129=0,0,+spisak!#REF!)</f>
        <v>0</v>
      </c>
      <c r="F129">
        <f>IF(A129=0,0,+VLOOKUP($A129,'по изворима и контима'!$A$12:D$499,4,FALSE))</f>
        <v>0</v>
      </c>
      <c r="G129">
        <f>IF(A129=0,0,+VLOOKUP($A129,'по изворима и контима'!$A$12:G$499,5,FALSE))</f>
        <v>0</v>
      </c>
      <c r="H129">
        <f>IF(A129=0,0,+VLOOKUP($A129,'по изворима и контима'!$A$12:H$499,6,FALSE))</f>
        <v>0</v>
      </c>
      <c r="I129">
        <f>IF(A129=0,0,+VLOOKUP($A129,'по изворима и контима'!$A$12:H$499,7,FALSE))</f>
        <v>0</v>
      </c>
      <c r="J129">
        <f>IF(A129=0,0,+VLOOKUP($A129,'по изворима и контима'!$A$12:I$499,8,FALSE))</f>
        <v>0</v>
      </c>
      <c r="K129">
        <f>IF(B129=0,0,+VLOOKUP($A129,'по изворима и контима'!$A$12:J$499,9,FALSE))</f>
        <v>0</v>
      </c>
      <c r="L129">
        <f>IF($A129=0,0,+VLOOKUP($F129,spisak!$C$11:$F$30,3,FALSE))</f>
        <v>0</v>
      </c>
      <c r="M129">
        <f>IF($A129=0,0,+VLOOKUP($F129,spisak!$C$11:$F$30,4,FALSE))</f>
        <v>0</v>
      </c>
      <c r="N129" s="140">
        <f t="shared" ref="N129" si="136">+IF(A129=0,0,"nakon 2019")</f>
        <v>0</v>
      </c>
      <c r="O129" s="122">
        <f>IF(C129=0,0,+VLOOKUP($A129,'по изворима и контима'!$A$12:R$499,COLUMN('по изворима и контима'!P:P),FALSE))</f>
        <v>0</v>
      </c>
    </row>
    <row r="130" spans="1:15">
      <c r="A130">
        <f>+IF(MAX(A$4:A127)&gt;=A$1,0,MAX(A$4:A127)+1)</f>
        <v>0</v>
      </c>
      <c r="B130">
        <f t="shared" si="72"/>
        <v>0</v>
      </c>
      <c r="C130" s="121">
        <f>IF(A130=0,0,+spisak!A$4)</f>
        <v>0</v>
      </c>
      <c r="D130">
        <f>IF(A130=0,0,+spisak!C$4)</f>
        <v>0</v>
      </c>
      <c r="E130" s="169">
        <f>IF(A130=0,0,+spisak!#REF!)</f>
        <v>0</v>
      </c>
      <c r="F130">
        <f>IF(A130=0,0,+VLOOKUP($A130,'по изворима и контима'!$A$12:D$499,4,FALSE))</f>
        <v>0</v>
      </c>
      <c r="G130">
        <f>IF(A130=0,0,+VLOOKUP($A130,'по изворима и контима'!$A$12:G$499,5,FALSE))</f>
        <v>0</v>
      </c>
      <c r="H130">
        <f>IF(A130=0,0,+VLOOKUP($A130,'по изворима и контима'!$A$12:H$499,6,FALSE))</f>
        <v>0</v>
      </c>
      <c r="I130">
        <f>IF(A130=0,0,+VLOOKUP($A130,'по изворима и контима'!$A$12:H$499,7,FALSE))</f>
        <v>0</v>
      </c>
      <c r="J130">
        <f>IF(A130=0,0,+VLOOKUP($A130,'по изворима и контима'!$A$12:I$499,8,FALSE))</f>
        <v>0</v>
      </c>
      <c r="K130">
        <f>IF(B130=0,0,+VLOOKUP($A130,'по изворима и контима'!$A$12:J$499,9,FALSE))</f>
        <v>0</v>
      </c>
      <c r="L130">
        <f>IF($A130=0,0,+VLOOKUP($F130,spisak!$C$11:$F$30,3,FALSE))</f>
        <v>0</v>
      </c>
      <c r="M130">
        <f>IF($A130=0,0,+VLOOKUP($F130,spisak!$C$11:$F$30,4,FALSE))</f>
        <v>0</v>
      </c>
      <c r="N130" s="140">
        <f t="shared" ref="N130" si="137">+IF(A130=0,0,"do 2015")</f>
        <v>0</v>
      </c>
      <c r="O130" s="122">
        <f>IF(A130=0,0,+VLOOKUP($A130,'по изворима и контима'!$A$12:L$499,COLUMN('по изворима и контима'!J:J),FALSE))</f>
        <v>0</v>
      </c>
    </row>
    <row r="131" spans="1:15">
      <c r="A131">
        <f>+A130</f>
        <v>0</v>
      </c>
      <c r="B131">
        <f t="shared" si="72"/>
        <v>0</v>
      </c>
      <c r="C131" s="121">
        <f>IF(A131=0,0,+spisak!A$4)</f>
        <v>0</v>
      </c>
      <c r="D131">
        <f>IF(A131=0,0,+spisak!C$4)</f>
        <v>0</v>
      </c>
      <c r="E131" s="169">
        <f>IF(A131=0,0,+spisak!#REF!)</f>
        <v>0</v>
      </c>
      <c r="F131">
        <f>IF(A131=0,0,+VLOOKUP($A131,'по изворима и контима'!$A$12:D$499,4,FALSE))</f>
        <v>0</v>
      </c>
      <c r="G131">
        <f>IF(A131=0,0,+VLOOKUP($A131,'по изворима и контима'!$A$12:G$499,5,FALSE))</f>
        <v>0</v>
      </c>
      <c r="H131">
        <f>IF(A131=0,0,+VLOOKUP($A131,'по изворима и контима'!$A$12:H$499,6,FALSE))</f>
        <v>0</v>
      </c>
      <c r="I131">
        <f>IF(A131=0,0,+VLOOKUP($A131,'по изворима и контима'!$A$12:H$499,7,FALSE))</f>
        <v>0</v>
      </c>
      <c r="J131">
        <f>IF(A131=0,0,+VLOOKUP($A131,'по изворима и контима'!$A$12:I$499,8,FALSE))</f>
        <v>0</v>
      </c>
      <c r="K131">
        <f>IF(B131=0,0,+VLOOKUP($A131,'по изворима и контима'!$A$12:J$499,9,FALSE))</f>
        <v>0</v>
      </c>
      <c r="L131">
        <f>IF($A131=0,0,+VLOOKUP($F131,spisak!$C$11:$F$30,3,FALSE))</f>
        <v>0</v>
      </c>
      <c r="M131">
        <f>IF($A131=0,0,+VLOOKUP($F131,spisak!$C$11:$F$30,4,FALSE))</f>
        <v>0</v>
      </c>
      <c r="N131" s="140">
        <f t="shared" ref="N131" si="138">+IF(A131=0,0,"2016-plan")</f>
        <v>0</v>
      </c>
      <c r="O131" s="122">
        <f>IF(A131=0,0,+VLOOKUP($A131,'по изворима и контима'!$A$12:R$499,COLUMN('по изворима и контима'!K:K),FALSE))</f>
        <v>0</v>
      </c>
    </row>
    <row r="132" spans="1:15">
      <c r="A132">
        <f t="shared" si="131"/>
        <v>0</v>
      </c>
      <c r="B132">
        <f t="shared" si="72"/>
        <v>0</v>
      </c>
      <c r="C132" s="121">
        <f>IF(A132=0,0,+spisak!A$4)</f>
        <v>0</v>
      </c>
      <c r="D132">
        <f>IF(A132=0,0,+spisak!C$4)</f>
        <v>0</v>
      </c>
      <c r="E132" s="169">
        <f>IF(A132=0,0,+spisak!#REF!)</f>
        <v>0</v>
      </c>
      <c r="F132">
        <f>IF(A132=0,0,+VLOOKUP($A132,'по изворима и контима'!$A$12:D$499,4,FALSE))</f>
        <v>0</v>
      </c>
      <c r="G132">
        <f>IF(A132=0,0,+VLOOKUP($A132,'по изворима и контима'!$A$12:G$499,5,FALSE))</f>
        <v>0</v>
      </c>
      <c r="H132">
        <f>IF(A132=0,0,+VLOOKUP($A132,'по изворима и контима'!$A$12:H$499,6,FALSE))</f>
        <v>0</v>
      </c>
      <c r="I132">
        <f>IF(A132=0,0,+VLOOKUP($A132,'по изворима и контима'!$A$12:H$499,7,FALSE))</f>
        <v>0</v>
      </c>
      <c r="J132">
        <f>IF(A132=0,0,+VLOOKUP($A132,'по изворима и контима'!$A$12:I$499,8,FALSE))</f>
        <v>0</v>
      </c>
      <c r="K132">
        <f>IF(B132=0,0,+VLOOKUP($A132,'по изворима и контима'!$A$12:J$499,9,FALSE))</f>
        <v>0</v>
      </c>
      <c r="L132">
        <f>IF($A132=0,0,+VLOOKUP($F132,spisak!$C$11:$F$30,3,FALSE))</f>
        <v>0</v>
      </c>
      <c r="M132">
        <f>IF($A132=0,0,+VLOOKUP($F132,spisak!$C$11:$F$30,4,FALSE))</f>
        <v>0</v>
      </c>
      <c r="N132" s="140">
        <f t="shared" ref="N132" si="139">+IF(A132=0,0,"2016-procena")</f>
        <v>0</v>
      </c>
      <c r="O132" s="122">
        <f>IF(A132=0,0,+VLOOKUP($A132,'по изворима и контима'!$A$12:R$499,COLUMN('по изворима и контима'!L:L),FALSE))</f>
        <v>0</v>
      </c>
    </row>
    <row r="133" spans="1:15">
      <c r="A133">
        <f t="shared" si="131"/>
        <v>0</v>
      </c>
      <c r="B133">
        <f t="shared" si="72"/>
        <v>0</v>
      </c>
      <c r="C133" s="121">
        <f>IF(A133=0,0,+spisak!A$4)</f>
        <v>0</v>
      </c>
      <c r="D133">
        <f>IF(A133=0,0,+spisak!C$4)</f>
        <v>0</v>
      </c>
      <c r="E133" s="169">
        <f>IF(A133=0,0,+spisak!#REF!)</f>
        <v>0</v>
      </c>
      <c r="F133">
        <f>IF(A133=0,0,+VLOOKUP($A133,'по изворима и контима'!$A$12:D$499,4,FALSE))</f>
        <v>0</v>
      </c>
      <c r="G133">
        <f>IF(A133=0,0,+VLOOKUP($A133,'по изворима и контима'!$A$12:G$499,5,FALSE))</f>
        <v>0</v>
      </c>
      <c r="H133">
        <f>IF(A133=0,0,+VLOOKUP($A133,'по изворима и контима'!$A$12:H$499,6,FALSE))</f>
        <v>0</v>
      </c>
      <c r="I133">
        <f>IF(A133=0,0,+VLOOKUP($A133,'по изворима и контима'!$A$12:H$499,7,FALSE))</f>
        <v>0</v>
      </c>
      <c r="J133">
        <f>IF(A133=0,0,+VLOOKUP($A133,'по изворима и контима'!$A$12:I$499,8,FALSE))</f>
        <v>0</v>
      </c>
      <c r="K133">
        <f>IF(B133=0,0,+VLOOKUP($A133,'по изворима и контима'!$A$12:J$499,9,FALSE))</f>
        <v>0</v>
      </c>
      <c r="L133">
        <f>IF($A133=0,0,+VLOOKUP($F133,spisak!$C$11:$F$30,3,FALSE))</f>
        <v>0</v>
      </c>
      <c r="M133">
        <f>IF($A133=0,0,+VLOOKUP($F133,spisak!$C$11:$F$30,4,FALSE))</f>
        <v>0</v>
      </c>
      <c r="N133" s="140">
        <f t="shared" ref="N133" si="140">+IF(A133=0,0,"2017")</f>
        <v>0</v>
      </c>
      <c r="O133" s="122">
        <f>IF(A133=0,0,+VLOOKUP($A133,'по изворима и контима'!$A$12:R$499,COLUMN('по изворима и контима'!M:M),FALSE))</f>
        <v>0</v>
      </c>
    </row>
    <row r="134" spans="1:15">
      <c r="A134">
        <f t="shared" si="131"/>
        <v>0</v>
      </c>
      <c r="B134">
        <f t="shared" si="72"/>
        <v>0</v>
      </c>
      <c r="C134" s="121">
        <f>IF(A134=0,0,+spisak!A$4)</f>
        <v>0</v>
      </c>
      <c r="D134">
        <f>IF(A134=0,0,+spisak!C$4)</f>
        <v>0</v>
      </c>
      <c r="E134" s="169">
        <f>IF(A134=0,0,+spisak!#REF!)</f>
        <v>0</v>
      </c>
      <c r="F134">
        <f>IF(A134=0,0,+VLOOKUP($A134,'по изворима и контима'!$A$12:D$499,4,FALSE))</f>
        <v>0</v>
      </c>
      <c r="G134">
        <f>IF(A134=0,0,+VLOOKUP($A134,'по изворима и контима'!$A$12:G$499,5,FALSE))</f>
        <v>0</v>
      </c>
      <c r="H134">
        <f>IF(A134=0,0,+VLOOKUP($A134,'по изворима и контима'!$A$12:H$499,6,FALSE))</f>
        <v>0</v>
      </c>
      <c r="I134">
        <f>IF(A134=0,0,+VLOOKUP($A134,'по изворима и контима'!$A$12:H$499,7,FALSE))</f>
        <v>0</v>
      </c>
      <c r="J134">
        <f>IF(A134=0,0,+VLOOKUP($A134,'по изворима и контима'!$A$12:I$499,8,FALSE))</f>
        <v>0</v>
      </c>
      <c r="K134">
        <f>IF(B134=0,0,+VLOOKUP($A134,'по изворима и контима'!$A$12:J$499,9,FALSE))</f>
        <v>0</v>
      </c>
      <c r="L134">
        <f>IF($A134=0,0,+VLOOKUP($F134,spisak!$C$11:$F$30,3,FALSE))</f>
        <v>0</v>
      </c>
      <c r="M134">
        <f>IF($A134=0,0,+VLOOKUP($F134,spisak!$C$11:$F$30,4,FALSE))</f>
        <v>0</v>
      </c>
      <c r="N134" s="140">
        <f t="shared" ref="N134" si="141">+IF(A134=0,0,"2018")</f>
        <v>0</v>
      </c>
      <c r="O134" s="122">
        <f>IF(C134=0,0,+VLOOKUP($A134,'по изворима и контима'!$A$12:R$499,COLUMN('по изворима и контима'!N:N),FALSE))</f>
        <v>0</v>
      </c>
    </row>
    <row r="135" spans="1:15">
      <c r="A135">
        <f t="shared" si="131"/>
        <v>0</v>
      </c>
      <c r="B135">
        <f t="shared" si="72"/>
        <v>0</v>
      </c>
      <c r="C135" s="121">
        <f>IF(A135=0,0,+spisak!A$4)</f>
        <v>0</v>
      </c>
      <c r="D135">
        <f>IF(A135=0,0,+spisak!C$4)</f>
        <v>0</v>
      </c>
      <c r="E135" s="169">
        <f>IF(A135=0,0,+spisak!#REF!)</f>
        <v>0</v>
      </c>
      <c r="F135">
        <f>IF(A135=0,0,+VLOOKUP($A135,'по изворима и контима'!$A$12:D$499,4,FALSE))</f>
        <v>0</v>
      </c>
      <c r="G135">
        <f>IF(A135=0,0,+VLOOKUP($A135,'по изворима и контима'!$A$12:G$499,5,FALSE))</f>
        <v>0</v>
      </c>
      <c r="H135">
        <f>IF(A135=0,0,+VLOOKUP($A135,'по изворима и контима'!$A$12:H$499,6,FALSE))</f>
        <v>0</v>
      </c>
      <c r="I135">
        <f>IF(A135=0,0,+VLOOKUP($A135,'по изворима и контима'!$A$12:H$499,7,FALSE))</f>
        <v>0</v>
      </c>
      <c r="J135">
        <f>IF(A135=0,0,+VLOOKUP($A135,'по изворима и контима'!$A$12:I$499,8,FALSE))</f>
        <v>0</v>
      </c>
      <c r="K135">
        <f>IF(B135=0,0,+VLOOKUP($A135,'по изворима и контима'!$A$12:J$499,9,FALSE))</f>
        <v>0</v>
      </c>
      <c r="L135">
        <f>IF($A135=0,0,+VLOOKUP($F135,spisak!$C$11:$F$30,3,FALSE))</f>
        <v>0</v>
      </c>
      <c r="M135">
        <f>IF($A135=0,0,+VLOOKUP($F135,spisak!$C$11:$F$30,4,FALSE))</f>
        <v>0</v>
      </c>
      <c r="N135" s="140">
        <f t="shared" ref="N135" si="142">+IF(A135=0,0,"2019")</f>
        <v>0</v>
      </c>
      <c r="O135" s="122">
        <f>IF(C135=0,0,+VLOOKUP($A135,'по изворима и контима'!$A$12:R$499,COLUMN('по изворима и контима'!O:O),FALSE))</f>
        <v>0</v>
      </c>
    </row>
    <row r="136" spans="1:15">
      <c r="A136">
        <f t="shared" si="131"/>
        <v>0</v>
      </c>
      <c r="B136">
        <f t="shared" ref="B136:B199" si="143">+IF(A136&gt;0,+B135+1,0)</f>
        <v>0</v>
      </c>
      <c r="C136" s="121">
        <f>IF(A136=0,0,+spisak!A$4)</f>
        <v>0</v>
      </c>
      <c r="D136">
        <f>IF(A136=0,0,+spisak!C$4)</f>
        <v>0</v>
      </c>
      <c r="E136" s="169">
        <f>IF(A136=0,0,+spisak!#REF!)</f>
        <v>0</v>
      </c>
      <c r="F136">
        <f>IF(A136=0,0,+VLOOKUP($A136,'по изворима и контима'!$A$12:D$499,4,FALSE))</f>
        <v>0</v>
      </c>
      <c r="G136">
        <f>IF(A136=0,0,+VLOOKUP($A136,'по изворима и контима'!$A$12:G$499,5,FALSE))</f>
        <v>0</v>
      </c>
      <c r="H136">
        <f>IF(A136=0,0,+VLOOKUP($A136,'по изворима и контима'!$A$12:H$499,6,FALSE))</f>
        <v>0</v>
      </c>
      <c r="I136">
        <f>IF(A136=0,0,+VLOOKUP($A136,'по изворима и контима'!$A$12:H$499,7,FALSE))</f>
        <v>0</v>
      </c>
      <c r="J136">
        <f>IF(A136=0,0,+VLOOKUP($A136,'по изворима и контима'!$A$12:I$499,8,FALSE))</f>
        <v>0</v>
      </c>
      <c r="K136">
        <f>IF(B136=0,0,+VLOOKUP($A136,'по изворима и контима'!$A$12:J$499,9,FALSE))</f>
        <v>0</v>
      </c>
      <c r="L136">
        <f>IF($A136=0,0,+VLOOKUP($F136,spisak!$C$11:$F$30,3,FALSE))</f>
        <v>0</v>
      </c>
      <c r="M136">
        <f>IF($A136=0,0,+VLOOKUP($F136,spisak!$C$11:$F$30,4,FALSE))</f>
        <v>0</v>
      </c>
      <c r="N136" s="140">
        <f t="shared" ref="N136" si="144">+IF(A136=0,0,"nakon 2019")</f>
        <v>0</v>
      </c>
      <c r="O136" s="122">
        <f>IF(C136=0,0,+VLOOKUP($A136,'по изворима и контима'!$A$12:R$499,COLUMN('по изворима и контима'!P:P),FALSE))</f>
        <v>0</v>
      </c>
    </row>
    <row r="137" spans="1:15">
      <c r="A137">
        <f>+IF(MAX(A$4:A134)&gt;=A$1,0,MAX(A$4:A134)+1)</f>
        <v>0</v>
      </c>
      <c r="B137">
        <f t="shared" si="143"/>
        <v>0</v>
      </c>
      <c r="C137" s="121">
        <f>IF(A137=0,0,+spisak!A$4)</f>
        <v>0</v>
      </c>
      <c r="D137">
        <f>IF(A137=0,0,+spisak!C$4)</f>
        <v>0</v>
      </c>
      <c r="E137" s="169">
        <f>IF(A137=0,0,+spisak!#REF!)</f>
        <v>0</v>
      </c>
      <c r="F137">
        <f>IF(A137=0,0,+VLOOKUP($A137,'по изворима и контима'!$A$12:D$499,4,FALSE))</f>
        <v>0</v>
      </c>
      <c r="G137">
        <f>IF(A137=0,0,+VLOOKUP($A137,'по изворима и контима'!$A$12:G$499,5,FALSE))</f>
        <v>0</v>
      </c>
      <c r="H137">
        <f>IF(A137=0,0,+VLOOKUP($A137,'по изворима и контима'!$A$12:H$499,6,FALSE))</f>
        <v>0</v>
      </c>
      <c r="I137">
        <f>IF(A137=0,0,+VLOOKUP($A137,'по изворима и контима'!$A$12:H$499,7,FALSE))</f>
        <v>0</v>
      </c>
      <c r="J137">
        <f>IF(A137=0,0,+VLOOKUP($A137,'по изворима и контима'!$A$12:I$499,8,FALSE))</f>
        <v>0</v>
      </c>
      <c r="K137">
        <f>IF(B137=0,0,+VLOOKUP($A137,'по изворима и контима'!$A$12:J$499,9,FALSE))</f>
        <v>0</v>
      </c>
      <c r="L137">
        <f>IF($A137=0,0,+VLOOKUP($F137,spisak!$C$11:$F$30,3,FALSE))</f>
        <v>0</v>
      </c>
      <c r="M137">
        <f>IF($A137=0,0,+VLOOKUP($F137,spisak!$C$11:$F$30,4,FALSE))</f>
        <v>0</v>
      </c>
      <c r="N137" s="140">
        <f t="shared" ref="N137" si="145">+IF(A137=0,0,"do 2015")</f>
        <v>0</v>
      </c>
      <c r="O137" s="122">
        <f>IF(A137=0,0,+VLOOKUP($A137,'по изворима и контима'!$A$12:L$499,COLUMN('по изворима и контима'!J:J),FALSE))</f>
        <v>0</v>
      </c>
    </row>
    <row r="138" spans="1:15">
      <c r="A138">
        <f t="shared" ref="A138:A143" si="146">+A137</f>
        <v>0</v>
      </c>
      <c r="B138">
        <f t="shared" si="143"/>
        <v>0</v>
      </c>
      <c r="C138" s="121">
        <f>IF(A138=0,0,+spisak!A$4)</f>
        <v>0</v>
      </c>
      <c r="D138">
        <f>IF(A138=0,0,+spisak!C$4)</f>
        <v>0</v>
      </c>
      <c r="E138" s="169">
        <f>IF(A138=0,0,+spisak!#REF!)</f>
        <v>0</v>
      </c>
      <c r="F138">
        <f>IF(A138=0,0,+VLOOKUP($A138,'по изворима и контима'!$A$12:D$499,4,FALSE))</f>
        <v>0</v>
      </c>
      <c r="G138">
        <f>IF(A138=0,0,+VLOOKUP($A138,'по изворима и контима'!$A$12:G$499,5,FALSE))</f>
        <v>0</v>
      </c>
      <c r="H138">
        <f>IF(A138=0,0,+VLOOKUP($A138,'по изворима и контима'!$A$12:H$499,6,FALSE))</f>
        <v>0</v>
      </c>
      <c r="I138">
        <f>IF(A138=0,0,+VLOOKUP($A138,'по изворима и контима'!$A$12:H$499,7,FALSE))</f>
        <v>0</v>
      </c>
      <c r="J138">
        <f>IF(A138=0,0,+VLOOKUP($A138,'по изворима и контима'!$A$12:I$499,8,FALSE))</f>
        <v>0</v>
      </c>
      <c r="K138">
        <f>IF(B138=0,0,+VLOOKUP($A138,'по изворима и контима'!$A$12:J$499,9,FALSE))</f>
        <v>0</v>
      </c>
      <c r="L138">
        <f>IF($A138=0,0,+VLOOKUP($F138,spisak!$C$11:$F$30,3,FALSE))</f>
        <v>0</v>
      </c>
      <c r="M138">
        <f>IF($A138=0,0,+VLOOKUP($F138,spisak!$C$11:$F$30,4,FALSE))</f>
        <v>0</v>
      </c>
      <c r="N138" s="140">
        <f t="shared" ref="N138" si="147">+IF(A138=0,0,"2016-plan")</f>
        <v>0</v>
      </c>
      <c r="O138" s="122">
        <f>IF(A138=0,0,+VLOOKUP($A138,'по изворима и контима'!$A$12:R$499,COLUMN('по изворима и контима'!K:K),FALSE))</f>
        <v>0</v>
      </c>
    </row>
    <row r="139" spans="1:15">
      <c r="A139">
        <f t="shared" si="146"/>
        <v>0</v>
      </c>
      <c r="B139">
        <f t="shared" si="143"/>
        <v>0</v>
      </c>
      <c r="C139" s="121">
        <f>IF(A139=0,0,+spisak!A$4)</f>
        <v>0</v>
      </c>
      <c r="D139">
        <f>IF(A139=0,0,+spisak!C$4)</f>
        <v>0</v>
      </c>
      <c r="E139" s="169">
        <f>IF(A139=0,0,+spisak!#REF!)</f>
        <v>0</v>
      </c>
      <c r="F139">
        <f>IF(A139=0,0,+VLOOKUP($A139,'по изворима и контима'!$A$12:D$499,4,FALSE))</f>
        <v>0</v>
      </c>
      <c r="G139">
        <f>IF(A139=0,0,+VLOOKUP($A139,'по изворима и контима'!$A$12:G$499,5,FALSE))</f>
        <v>0</v>
      </c>
      <c r="H139">
        <f>IF(A139=0,0,+VLOOKUP($A139,'по изворима и контима'!$A$12:H$499,6,FALSE))</f>
        <v>0</v>
      </c>
      <c r="I139">
        <f>IF(A139=0,0,+VLOOKUP($A139,'по изворима и контима'!$A$12:H$499,7,FALSE))</f>
        <v>0</v>
      </c>
      <c r="J139">
        <f>IF(A139=0,0,+VLOOKUP($A139,'по изворима и контима'!$A$12:I$499,8,FALSE))</f>
        <v>0</v>
      </c>
      <c r="K139">
        <f>IF(B139=0,0,+VLOOKUP($A139,'по изворима и контима'!$A$12:J$499,9,FALSE))</f>
        <v>0</v>
      </c>
      <c r="L139">
        <f>IF($A139=0,0,+VLOOKUP($F139,spisak!$C$11:$F$30,3,FALSE))</f>
        <v>0</v>
      </c>
      <c r="M139">
        <f>IF($A139=0,0,+VLOOKUP($F139,spisak!$C$11:$F$30,4,FALSE))</f>
        <v>0</v>
      </c>
      <c r="N139" s="140">
        <f t="shared" ref="N139" si="148">+IF(A139=0,0,"2016-procena")</f>
        <v>0</v>
      </c>
      <c r="O139" s="122">
        <f>IF(A139=0,0,+VLOOKUP($A139,'по изворима и контима'!$A$12:R$499,COLUMN('по изворима и контима'!L:L),FALSE))</f>
        <v>0</v>
      </c>
    </row>
    <row r="140" spans="1:15">
      <c r="A140">
        <f t="shared" si="146"/>
        <v>0</v>
      </c>
      <c r="B140">
        <f t="shared" si="143"/>
        <v>0</v>
      </c>
      <c r="C140" s="121">
        <f>IF(A140=0,0,+spisak!A$4)</f>
        <v>0</v>
      </c>
      <c r="D140">
        <f>IF(A140=0,0,+spisak!C$4)</f>
        <v>0</v>
      </c>
      <c r="E140" s="169">
        <f>IF(A140=0,0,+spisak!#REF!)</f>
        <v>0</v>
      </c>
      <c r="F140">
        <f>IF(A140=0,0,+VLOOKUP($A140,'по изворима и контима'!$A$12:D$499,4,FALSE))</f>
        <v>0</v>
      </c>
      <c r="G140">
        <f>IF(A140=0,0,+VLOOKUP($A140,'по изворима и контима'!$A$12:G$499,5,FALSE))</f>
        <v>0</v>
      </c>
      <c r="H140">
        <f>IF(A140=0,0,+VLOOKUP($A140,'по изворима и контима'!$A$12:H$499,6,FALSE))</f>
        <v>0</v>
      </c>
      <c r="I140">
        <f>IF(A140=0,0,+VLOOKUP($A140,'по изворима и контима'!$A$12:H$499,7,FALSE))</f>
        <v>0</v>
      </c>
      <c r="J140">
        <f>IF(A140=0,0,+VLOOKUP($A140,'по изворима и контима'!$A$12:I$499,8,FALSE))</f>
        <v>0</v>
      </c>
      <c r="K140">
        <f>IF(B140=0,0,+VLOOKUP($A140,'по изворима и контима'!$A$12:J$499,9,FALSE))</f>
        <v>0</v>
      </c>
      <c r="L140">
        <f>IF($A140=0,0,+VLOOKUP($F140,spisak!$C$11:$F$30,3,FALSE))</f>
        <v>0</v>
      </c>
      <c r="M140">
        <f>IF($A140=0,0,+VLOOKUP($F140,spisak!$C$11:$F$30,4,FALSE))</f>
        <v>0</v>
      </c>
      <c r="N140" s="140">
        <f t="shared" ref="N140" si="149">+IF(A140=0,0,"2017")</f>
        <v>0</v>
      </c>
      <c r="O140" s="122">
        <f>IF(A140=0,0,+VLOOKUP($A140,'по изворима и контима'!$A$12:R$499,COLUMN('по изворима и контима'!M:M),FALSE))</f>
        <v>0</v>
      </c>
    </row>
    <row r="141" spans="1:15">
      <c r="A141">
        <f t="shared" si="146"/>
        <v>0</v>
      </c>
      <c r="B141">
        <f t="shared" si="143"/>
        <v>0</v>
      </c>
      <c r="C141" s="121">
        <f>IF(A141=0,0,+spisak!A$4)</f>
        <v>0</v>
      </c>
      <c r="D141">
        <f>IF(A141=0,0,+spisak!C$4)</f>
        <v>0</v>
      </c>
      <c r="E141" s="169">
        <f>IF(A141=0,0,+spisak!#REF!)</f>
        <v>0</v>
      </c>
      <c r="F141">
        <f>IF(A141=0,0,+VLOOKUP($A141,'по изворима и контима'!$A$12:D$499,4,FALSE))</f>
        <v>0</v>
      </c>
      <c r="G141">
        <f>IF(A141=0,0,+VLOOKUP($A141,'по изворима и контима'!$A$12:G$499,5,FALSE))</f>
        <v>0</v>
      </c>
      <c r="H141">
        <f>IF(A141=0,0,+VLOOKUP($A141,'по изворима и контима'!$A$12:H$499,6,FALSE))</f>
        <v>0</v>
      </c>
      <c r="I141">
        <f>IF(A141=0,0,+VLOOKUP($A141,'по изворима и контима'!$A$12:H$499,7,FALSE))</f>
        <v>0</v>
      </c>
      <c r="J141">
        <f>IF(A141=0,0,+VLOOKUP($A141,'по изворима и контима'!$A$12:I$499,8,FALSE))</f>
        <v>0</v>
      </c>
      <c r="K141">
        <f>IF(B141=0,0,+VLOOKUP($A141,'по изворима и контима'!$A$12:J$499,9,FALSE))</f>
        <v>0</v>
      </c>
      <c r="L141">
        <f>IF($A141=0,0,+VLOOKUP($F141,spisak!$C$11:$F$30,3,FALSE))</f>
        <v>0</v>
      </c>
      <c r="M141">
        <f>IF($A141=0,0,+VLOOKUP($F141,spisak!$C$11:$F$30,4,FALSE))</f>
        <v>0</v>
      </c>
      <c r="N141" s="140">
        <f t="shared" ref="N141" si="150">+IF(A141=0,0,"2018")</f>
        <v>0</v>
      </c>
      <c r="O141" s="122">
        <f>IF(C141=0,0,+VLOOKUP($A141,'по изворима и контима'!$A$12:R$499,COLUMN('по изворима и контима'!N:N),FALSE))</f>
        <v>0</v>
      </c>
    </row>
    <row r="142" spans="1:15">
      <c r="A142">
        <f t="shared" si="146"/>
        <v>0</v>
      </c>
      <c r="B142">
        <f t="shared" si="143"/>
        <v>0</v>
      </c>
      <c r="C142" s="121">
        <f>IF(A142=0,0,+spisak!A$4)</f>
        <v>0</v>
      </c>
      <c r="D142">
        <f>IF(A142=0,0,+spisak!C$4)</f>
        <v>0</v>
      </c>
      <c r="E142" s="169">
        <f>IF(A142=0,0,+spisak!#REF!)</f>
        <v>0</v>
      </c>
      <c r="F142">
        <f>IF(A142=0,0,+VLOOKUP($A142,'по изворима и контима'!$A$12:D$499,4,FALSE))</f>
        <v>0</v>
      </c>
      <c r="G142">
        <f>IF(A142=0,0,+VLOOKUP($A142,'по изворима и контима'!$A$12:G$499,5,FALSE))</f>
        <v>0</v>
      </c>
      <c r="H142">
        <f>IF(A142=0,0,+VLOOKUP($A142,'по изворима и контима'!$A$12:H$499,6,FALSE))</f>
        <v>0</v>
      </c>
      <c r="I142">
        <f>IF(A142=0,0,+VLOOKUP($A142,'по изворима и контима'!$A$12:H$499,7,FALSE))</f>
        <v>0</v>
      </c>
      <c r="J142">
        <f>IF(A142=0,0,+VLOOKUP($A142,'по изворима и контима'!$A$12:I$499,8,FALSE))</f>
        <v>0</v>
      </c>
      <c r="K142">
        <f>IF(B142=0,0,+VLOOKUP($A142,'по изворима и контима'!$A$12:J$499,9,FALSE))</f>
        <v>0</v>
      </c>
      <c r="L142">
        <f>IF($A142=0,0,+VLOOKUP($F142,spisak!$C$11:$F$30,3,FALSE))</f>
        <v>0</v>
      </c>
      <c r="M142">
        <f>IF($A142=0,0,+VLOOKUP($F142,spisak!$C$11:$F$30,4,FALSE))</f>
        <v>0</v>
      </c>
      <c r="N142" s="140">
        <f t="shared" ref="N142" si="151">+IF(A142=0,0,"2019")</f>
        <v>0</v>
      </c>
      <c r="O142" s="122">
        <f>IF(C142=0,0,+VLOOKUP($A142,'по изворима и контима'!$A$12:R$499,COLUMN('по изворима и контима'!O:O),FALSE))</f>
        <v>0</v>
      </c>
    </row>
    <row r="143" spans="1:15">
      <c r="A143">
        <f t="shared" si="146"/>
        <v>0</v>
      </c>
      <c r="B143">
        <f t="shared" si="143"/>
        <v>0</v>
      </c>
      <c r="C143" s="121">
        <f>IF(A143=0,0,+spisak!A$4)</f>
        <v>0</v>
      </c>
      <c r="D143">
        <f>IF(A143=0,0,+spisak!C$4)</f>
        <v>0</v>
      </c>
      <c r="E143" s="169">
        <f>IF(A143=0,0,+spisak!#REF!)</f>
        <v>0</v>
      </c>
      <c r="F143">
        <f>IF(A143=0,0,+VLOOKUP($A143,'по изворима и контима'!$A$12:D$499,4,FALSE))</f>
        <v>0</v>
      </c>
      <c r="G143">
        <f>IF(A143=0,0,+VLOOKUP($A143,'по изворима и контима'!$A$12:G$499,5,FALSE))</f>
        <v>0</v>
      </c>
      <c r="H143">
        <f>IF(A143=0,0,+VLOOKUP($A143,'по изворима и контима'!$A$12:H$499,6,FALSE))</f>
        <v>0</v>
      </c>
      <c r="I143">
        <f>IF(A143=0,0,+VLOOKUP($A143,'по изворима и контима'!$A$12:H$499,7,FALSE))</f>
        <v>0</v>
      </c>
      <c r="J143">
        <f>IF(A143=0,0,+VLOOKUP($A143,'по изворима и контима'!$A$12:I$499,8,FALSE))</f>
        <v>0</v>
      </c>
      <c r="K143">
        <f>IF(B143=0,0,+VLOOKUP($A143,'по изворима и контима'!$A$12:J$499,9,FALSE))</f>
        <v>0</v>
      </c>
      <c r="L143">
        <f>IF($A143=0,0,+VLOOKUP($F143,spisak!$C$11:$F$30,3,FALSE))</f>
        <v>0</v>
      </c>
      <c r="M143">
        <f>IF($A143=0,0,+VLOOKUP($F143,spisak!$C$11:$F$30,4,FALSE))</f>
        <v>0</v>
      </c>
      <c r="N143" s="140">
        <f t="shared" ref="N143" si="152">+IF(A143=0,0,"nakon 2019")</f>
        <v>0</v>
      </c>
      <c r="O143" s="122">
        <f>IF(C143=0,0,+VLOOKUP($A143,'по изворима и контима'!$A$12:R$499,COLUMN('по изворима и контима'!P:P),FALSE))</f>
        <v>0</v>
      </c>
    </row>
    <row r="144" spans="1:15">
      <c r="A144">
        <f>+IF(ISBLANK('по изворима и контима'!D152)=TRUE,0,1)</f>
        <v>0</v>
      </c>
      <c r="B144">
        <f t="shared" si="143"/>
        <v>0</v>
      </c>
      <c r="C144" s="121">
        <f>IF(A144=0,0,+spisak!A$4)</f>
        <v>0</v>
      </c>
      <c r="D144">
        <f>IF(A144=0,0,+spisak!C$4)</f>
        <v>0</v>
      </c>
      <c r="E144" s="169">
        <f>IF(A144=0,0,+spisak!#REF!)</f>
        <v>0</v>
      </c>
      <c r="F144">
        <f>IF(A144=0,0,+VLOOKUP($A144,'по изворима и контима'!$A$12:D$499,4,FALSE))</f>
        <v>0</v>
      </c>
      <c r="G144">
        <f>IF(A144=0,0,+VLOOKUP($A144,'по изворима и контима'!$A$12:G$499,5,FALSE))</f>
        <v>0</v>
      </c>
      <c r="H144">
        <f>IF(A144=0,0,+VLOOKUP($A144,'по изворима и контима'!$A$12:H$499,6,FALSE))</f>
        <v>0</v>
      </c>
      <c r="I144">
        <f>IF(A144=0,0,+VLOOKUP($A144,'по изворима и контима'!$A$12:H$499,7,FALSE))</f>
        <v>0</v>
      </c>
      <c r="J144">
        <f>IF(A144=0,0,+VLOOKUP($A144,'по изворима и контима'!$A$12:I$499,8,FALSE))</f>
        <v>0</v>
      </c>
      <c r="K144">
        <f>IF(B144=0,0,+VLOOKUP($A144,'по изворима и контима'!$A$12:J$499,9,FALSE))</f>
        <v>0</v>
      </c>
      <c r="L144">
        <f>IF($A144=0,0,+VLOOKUP($F144,spisak!$C$11:$F$30,3,FALSE))</f>
        <v>0</v>
      </c>
      <c r="M144">
        <f>IF($A144=0,0,+VLOOKUP($F144,spisak!$C$11:$F$30,4,FALSE))</f>
        <v>0</v>
      </c>
      <c r="N144" s="140">
        <f t="shared" ref="N144" si="153">+IF(A144=0,0,"do 2015")</f>
        <v>0</v>
      </c>
      <c r="O144" s="122">
        <f>IF(A144=0,0,+VLOOKUP($A144,'по изворима и контима'!$A$12:L$499,COLUMN('по изворима и контима'!J:J),FALSE))</f>
        <v>0</v>
      </c>
    </row>
    <row r="145" spans="1:15">
      <c r="A145">
        <f t="shared" ref="A145:A150" si="154">+A144</f>
        <v>0</v>
      </c>
      <c r="B145">
        <f t="shared" si="143"/>
        <v>0</v>
      </c>
      <c r="C145" s="121">
        <f>IF(A145=0,0,+spisak!A$4)</f>
        <v>0</v>
      </c>
      <c r="D145">
        <f>IF(A145=0,0,+spisak!C$4)</f>
        <v>0</v>
      </c>
      <c r="E145" s="169">
        <f>IF(A145=0,0,+spisak!#REF!)</f>
        <v>0</v>
      </c>
      <c r="F145">
        <f>IF(A145=0,0,+VLOOKUP($A145,'по изворима и контима'!$A$12:D$499,4,FALSE))</f>
        <v>0</v>
      </c>
      <c r="G145">
        <f>IF(A145=0,0,+VLOOKUP($A145,'по изворима и контима'!$A$12:G$499,5,FALSE))</f>
        <v>0</v>
      </c>
      <c r="H145">
        <f>IF(A145=0,0,+VLOOKUP($A145,'по изворима и контима'!$A$12:H$499,6,FALSE))</f>
        <v>0</v>
      </c>
      <c r="I145">
        <f>IF(A145=0,0,+VLOOKUP($A145,'по изворима и контима'!$A$12:H$499,7,FALSE))</f>
        <v>0</v>
      </c>
      <c r="J145">
        <f>IF(A145=0,0,+VLOOKUP($A145,'по изворима и контима'!$A$12:I$499,8,FALSE))</f>
        <v>0</v>
      </c>
      <c r="K145">
        <f>IF(B145=0,0,+VLOOKUP($A145,'по изворима и контима'!$A$12:J$499,9,FALSE))</f>
        <v>0</v>
      </c>
      <c r="L145">
        <f>IF($A145=0,0,+VLOOKUP($F145,spisak!$C$11:$F$30,3,FALSE))</f>
        <v>0</v>
      </c>
      <c r="M145">
        <f>IF($A145=0,0,+VLOOKUP($F145,spisak!$C$11:$F$30,4,FALSE))</f>
        <v>0</v>
      </c>
      <c r="N145" s="140">
        <f t="shared" ref="N145" si="155">+IF(A145=0,0,"2016-plan")</f>
        <v>0</v>
      </c>
      <c r="O145" s="122">
        <f>IF(A145=0,0,+VLOOKUP($A145,'по изворима и контима'!$A$12:R$499,COLUMN('по изворима и контима'!K:K),FALSE))</f>
        <v>0</v>
      </c>
    </row>
    <row r="146" spans="1:15">
      <c r="A146">
        <f t="shared" si="154"/>
        <v>0</v>
      </c>
      <c r="B146">
        <f t="shared" si="143"/>
        <v>0</v>
      </c>
      <c r="C146" s="121">
        <f>IF(A146=0,0,+spisak!A$4)</f>
        <v>0</v>
      </c>
      <c r="D146">
        <f>IF(A146=0,0,+spisak!C$4)</f>
        <v>0</v>
      </c>
      <c r="E146" s="169">
        <f>IF(A146=0,0,+spisak!#REF!)</f>
        <v>0</v>
      </c>
      <c r="F146">
        <f>IF(A146=0,0,+VLOOKUP($A146,'по изворима и контима'!$A$12:D$499,4,FALSE))</f>
        <v>0</v>
      </c>
      <c r="G146">
        <f>IF(A146=0,0,+VLOOKUP($A146,'по изворима и контима'!$A$12:G$499,5,FALSE))</f>
        <v>0</v>
      </c>
      <c r="H146">
        <f>IF(A146=0,0,+VLOOKUP($A146,'по изворима и контима'!$A$12:H$499,6,FALSE))</f>
        <v>0</v>
      </c>
      <c r="I146">
        <f>IF(A146=0,0,+VLOOKUP($A146,'по изворима и контима'!$A$12:H$499,7,FALSE))</f>
        <v>0</v>
      </c>
      <c r="J146">
        <f>IF(A146=0,0,+VLOOKUP($A146,'по изворима и контима'!$A$12:I$499,8,FALSE))</f>
        <v>0</v>
      </c>
      <c r="K146">
        <f>IF(B146=0,0,+VLOOKUP($A146,'по изворима и контима'!$A$12:J$499,9,FALSE))</f>
        <v>0</v>
      </c>
      <c r="L146">
        <f>IF($A146=0,0,+VLOOKUP($F146,spisak!$C$11:$F$30,3,FALSE))</f>
        <v>0</v>
      </c>
      <c r="M146">
        <f>IF($A146=0,0,+VLOOKUP($F146,spisak!$C$11:$F$30,4,FALSE))</f>
        <v>0</v>
      </c>
      <c r="N146" s="140">
        <f t="shared" ref="N146" si="156">+IF(A146=0,0,"2016-procena")</f>
        <v>0</v>
      </c>
      <c r="O146" s="122">
        <f>IF(A146=0,0,+VLOOKUP($A146,'по изворима и контима'!$A$12:R$499,COLUMN('по изворима и контима'!L:L),FALSE))</f>
        <v>0</v>
      </c>
    </row>
    <row r="147" spans="1:15">
      <c r="A147">
        <f t="shared" si="154"/>
        <v>0</v>
      </c>
      <c r="B147">
        <f t="shared" si="143"/>
        <v>0</v>
      </c>
      <c r="C147" s="121">
        <f>IF(A147=0,0,+spisak!A$4)</f>
        <v>0</v>
      </c>
      <c r="D147">
        <f>IF(A147=0,0,+spisak!C$4)</f>
        <v>0</v>
      </c>
      <c r="E147" s="169">
        <f>IF(A147=0,0,+spisak!#REF!)</f>
        <v>0</v>
      </c>
      <c r="F147">
        <f>IF(A147=0,0,+VLOOKUP($A147,'по изворима и контима'!$A$12:D$499,4,FALSE))</f>
        <v>0</v>
      </c>
      <c r="G147">
        <f>IF(A147=0,0,+VLOOKUP($A147,'по изворима и контима'!$A$12:G$499,5,FALSE))</f>
        <v>0</v>
      </c>
      <c r="H147">
        <f>IF(A147=0,0,+VLOOKUP($A147,'по изворима и контима'!$A$12:H$499,6,FALSE))</f>
        <v>0</v>
      </c>
      <c r="I147">
        <f>IF(A147=0,0,+VLOOKUP($A147,'по изворима и контима'!$A$12:H$499,7,FALSE))</f>
        <v>0</v>
      </c>
      <c r="J147">
        <f>IF(A147=0,0,+VLOOKUP($A147,'по изворима и контима'!$A$12:I$499,8,FALSE))</f>
        <v>0</v>
      </c>
      <c r="K147">
        <f>IF(B147=0,0,+VLOOKUP($A147,'по изворима и контима'!$A$12:J$499,9,FALSE))</f>
        <v>0</v>
      </c>
      <c r="L147">
        <f>IF($A147=0,0,+VLOOKUP($F147,spisak!$C$11:$F$30,3,FALSE))</f>
        <v>0</v>
      </c>
      <c r="M147">
        <f>IF($A147=0,0,+VLOOKUP($F147,spisak!$C$11:$F$30,4,FALSE))</f>
        <v>0</v>
      </c>
      <c r="N147" s="140">
        <f t="shared" ref="N147" si="157">+IF(A147=0,0,"2017")</f>
        <v>0</v>
      </c>
      <c r="O147" s="122">
        <f>IF(A147=0,0,+VLOOKUP($A147,'по изворима и контима'!$A$12:R$499,COLUMN('по изворима и контима'!M:M),FALSE))</f>
        <v>0</v>
      </c>
    </row>
    <row r="148" spans="1:15">
      <c r="A148">
        <f t="shared" si="154"/>
        <v>0</v>
      </c>
      <c r="B148">
        <f t="shared" si="143"/>
        <v>0</v>
      </c>
      <c r="C148" s="121">
        <f>IF(A148=0,0,+spisak!A$4)</f>
        <v>0</v>
      </c>
      <c r="D148">
        <f>IF(A148=0,0,+spisak!C$4)</f>
        <v>0</v>
      </c>
      <c r="E148" s="169">
        <f>IF(A148=0,0,+spisak!#REF!)</f>
        <v>0</v>
      </c>
      <c r="F148">
        <f>IF(A148=0,0,+VLOOKUP($A148,'по изворима и контима'!$A$12:D$499,4,FALSE))</f>
        <v>0</v>
      </c>
      <c r="G148">
        <f>IF(A148=0,0,+VLOOKUP($A148,'по изворима и контима'!$A$12:G$499,5,FALSE))</f>
        <v>0</v>
      </c>
      <c r="H148">
        <f>IF(A148=0,0,+VLOOKUP($A148,'по изворима и контима'!$A$12:H$499,6,FALSE))</f>
        <v>0</v>
      </c>
      <c r="I148">
        <f>IF(A148=0,0,+VLOOKUP($A148,'по изворима и контима'!$A$12:H$499,7,FALSE))</f>
        <v>0</v>
      </c>
      <c r="J148">
        <f>IF(A148=0,0,+VLOOKUP($A148,'по изворима и контима'!$A$12:I$499,8,FALSE))</f>
        <v>0</v>
      </c>
      <c r="K148">
        <f>IF(B148=0,0,+VLOOKUP($A148,'по изворима и контима'!$A$12:J$499,9,FALSE))</f>
        <v>0</v>
      </c>
      <c r="L148">
        <f>IF($A148=0,0,+VLOOKUP($F148,spisak!$C$11:$F$30,3,FALSE))</f>
        <v>0</v>
      </c>
      <c r="M148">
        <f>IF($A148=0,0,+VLOOKUP($F148,spisak!$C$11:$F$30,4,FALSE))</f>
        <v>0</v>
      </c>
      <c r="N148" s="140">
        <f t="shared" ref="N148" si="158">+IF(A148=0,0,"2018")</f>
        <v>0</v>
      </c>
      <c r="O148" s="122">
        <f>IF(C148=0,0,+VLOOKUP($A148,'по изворима и контима'!$A$12:R$499,COLUMN('по изворима и контима'!N:N),FALSE))</f>
        <v>0</v>
      </c>
    </row>
    <row r="149" spans="1:15">
      <c r="A149">
        <f t="shared" si="154"/>
        <v>0</v>
      </c>
      <c r="B149">
        <f t="shared" si="143"/>
        <v>0</v>
      </c>
      <c r="C149" s="121">
        <f>IF(A149=0,0,+spisak!A$4)</f>
        <v>0</v>
      </c>
      <c r="D149">
        <f>IF(A149=0,0,+spisak!C$4)</f>
        <v>0</v>
      </c>
      <c r="E149" s="169">
        <f>IF(A149=0,0,+spisak!#REF!)</f>
        <v>0</v>
      </c>
      <c r="F149">
        <f>IF(A149=0,0,+VLOOKUP($A149,'по изворима и контима'!$A$12:D$499,4,FALSE))</f>
        <v>0</v>
      </c>
      <c r="G149">
        <f>IF(A149=0,0,+VLOOKUP($A149,'по изворима и контима'!$A$12:G$499,5,FALSE))</f>
        <v>0</v>
      </c>
      <c r="H149">
        <f>IF(A149=0,0,+VLOOKUP($A149,'по изворима и контима'!$A$12:H$499,6,FALSE))</f>
        <v>0</v>
      </c>
      <c r="I149">
        <f>IF(A149=0,0,+VLOOKUP($A149,'по изворима и контима'!$A$12:H$499,7,FALSE))</f>
        <v>0</v>
      </c>
      <c r="J149">
        <f>IF(A149=0,0,+VLOOKUP($A149,'по изворима и контима'!$A$12:I$499,8,FALSE))</f>
        <v>0</v>
      </c>
      <c r="K149">
        <f>IF(B149=0,0,+VLOOKUP($A149,'по изворима и контима'!$A$12:J$499,9,FALSE))</f>
        <v>0</v>
      </c>
      <c r="L149">
        <f>IF($A149=0,0,+VLOOKUP($F149,spisak!$C$11:$F$30,3,FALSE))</f>
        <v>0</v>
      </c>
      <c r="M149">
        <f>IF($A149=0,0,+VLOOKUP($F149,spisak!$C$11:$F$30,4,FALSE))</f>
        <v>0</v>
      </c>
      <c r="N149" s="140">
        <f t="shared" ref="N149" si="159">+IF(A149=0,0,"2019")</f>
        <v>0</v>
      </c>
      <c r="O149" s="122">
        <f>IF(C149=0,0,+VLOOKUP($A149,'по изворима и контима'!$A$12:R$499,COLUMN('по изворима и контима'!O:O),FALSE))</f>
        <v>0</v>
      </c>
    </row>
    <row r="150" spans="1:15">
      <c r="A150">
        <f t="shared" si="154"/>
        <v>0</v>
      </c>
      <c r="B150">
        <f t="shared" si="143"/>
        <v>0</v>
      </c>
      <c r="C150" s="121">
        <f>IF(A150=0,0,+spisak!A$4)</f>
        <v>0</v>
      </c>
      <c r="D150">
        <f>IF(A150=0,0,+spisak!C$4)</f>
        <v>0</v>
      </c>
      <c r="E150" s="169">
        <f>IF(A150=0,0,+spisak!#REF!)</f>
        <v>0</v>
      </c>
      <c r="F150">
        <f>IF(A150=0,0,+VLOOKUP($A150,'по изворима и контима'!$A$12:D$499,4,FALSE))</f>
        <v>0</v>
      </c>
      <c r="G150">
        <f>IF(A150=0,0,+VLOOKUP($A150,'по изворима и контима'!$A$12:G$499,5,FALSE))</f>
        <v>0</v>
      </c>
      <c r="H150">
        <f>IF(A150=0,0,+VLOOKUP($A150,'по изворима и контима'!$A$12:H$499,6,FALSE))</f>
        <v>0</v>
      </c>
      <c r="I150">
        <f>IF(A150=0,0,+VLOOKUP($A150,'по изворима и контима'!$A$12:H$499,7,FALSE))</f>
        <v>0</v>
      </c>
      <c r="J150">
        <f>IF(A150=0,0,+VLOOKUP($A150,'по изворима и контима'!$A$12:I$499,8,FALSE))</f>
        <v>0</v>
      </c>
      <c r="K150">
        <f>IF(B150=0,0,+VLOOKUP($A150,'по изворима и контима'!$A$12:J$499,9,FALSE))</f>
        <v>0</v>
      </c>
      <c r="L150">
        <f>IF($A150=0,0,+VLOOKUP($F150,spisak!$C$11:$F$30,3,FALSE))</f>
        <v>0</v>
      </c>
      <c r="M150">
        <f>IF($A150=0,0,+VLOOKUP($F150,spisak!$C$11:$F$30,4,FALSE))</f>
        <v>0</v>
      </c>
      <c r="N150" s="140">
        <f t="shared" ref="N150" si="160">+IF(A150=0,0,"nakon 2019")</f>
        <v>0</v>
      </c>
      <c r="O150" s="122">
        <f>IF(C150=0,0,+VLOOKUP($A150,'по изворима и контима'!$A$12:R$499,COLUMN('по изворима и контима'!P:P),FALSE))</f>
        <v>0</v>
      </c>
    </row>
    <row r="151" spans="1:15">
      <c r="A151">
        <f>+IF(MAX(A$4:A148)&gt;=A$1,0,MAX(A$4:A148)+1)</f>
        <v>0</v>
      </c>
      <c r="B151">
        <f t="shared" si="143"/>
        <v>0</v>
      </c>
      <c r="C151" s="121">
        <f>IF(A151=0,0,+spisak!A$4)</f>
        <v>0</v>
      </c>
      <c r="D151">
        <f>IF(A151=0,0,+spisak!C$4)</f>
        <v>0</v>
      </c>
      <c r="E151" s="169">
        <f>IF(A151=0,0,+spisak!#REF!)</f>
        <v>0</v>
      </c>
      <c r="F151">
        <f>IF(A151=0,0,+VLOOKUP($A151,'по изворима и контима'!$A$12:D$499,4,FALSE))</f>
        <v>0</v>
      </c>
      <c r="G151">
        <f>IF(A151=0,0,+VLOOKUP($A151,'по изворима и контима'!$A$12:G$499,5,FALSE))</f>
        <v>0</v>
      </c>
      <c r="H151">
        <f>IF(A151=0,0,+VLOOKUP($A151,'по изворима и контима'!$A$12:H$499,6,FALSE))</f>
        <v>0</v>
      </c>
      <c r="I151">
        <f>IF(A151=0,0,+VLOOKUP($A151,'по изворима и контима'!$A$12:H$499,7,FALSE))</f>
        <v>0</v>
      </c>
      <c r="J151">
        <f>IF(A151=0,0,+VLOOKUP($A151,'по изворима и контима'!$A$12:I$499,8,FALSE))</f>
        <v>0</v>
      </c>
      <c r="K151">
        <f>IF(B151=0,0,+VLOOKUP($A151,'по изворима и контима'!$A$12:J$499,9,FALSE))</f>
        <v>0</v>
      </c>
      <c r="L151">
        <f>IF($A151=0,0,+VLOOKUP($F151,spisak!$C$11:$F$30,3,FALSE))</f>
        <v>0</v>
      </c>
      <c r="M151">
        <f>IF($A151=0,0,+VLOOKUP($F151,spisak!$C$11:$F$30,4,FALSE))</f>
        <v>0</v>
      </c>
      <c r="N151" s="140">
        <f t="shared" ref="N151" si="161">+IF(A151=0,0,"do 2015")</f>
        <v>0</v>
      </c>
      <c r="O151" s="122">
        <f>IF(A151=0,0,+VLOOKUP($A151,'по изворима и контима'!$A$12:L$499,COLUMN('по изворима и контима'!J:J),FALSE))</f>
        <v>0</v>
      </c>
    </row>
    <row r="152" spans="1:15">
      <c r="A152">
        <f>+A151</f>
        <v>0</v>
      </c>
      <c r="B152">
        <f t="shared" si="143"/>
        <v>0</v>
      </c>
      <c r="C152" s="121">
        <f>IF(A152=0,0,+spisak!A$4)</f>
        <v>0</v>
      </c>
      <c r="D152">
        <f>IF(A152=0,0,+spisak!C$4)</f>
        <v>0</v>
      </c>
      <c r="E152" s="169">
        <f>IF(A152=0,0,+spisak!#REF!)</f>
        <v>0</v>
      </c>
      <c r="F152">
        <f>IF(A152=0,0,+VLOOKUP($A152,'по изворима и контима'!$A$12:D$499,4,FALSE))</f>
        <v>0</v>
      </c>
      <c r="G152">
        <f>IF(A152=0,0,+VLOOKUP($A152,'по изворима и контима'!$A$12:G$499,5,FALSE))</f>
        <v>0</v>
      </c>
      <c r="H152">
        <f>IF(A152=0,0,+VLOOKUP($A152,'по изворима и контима'!$A$12:H$499,6,FALSE))</f>
        <v>0</v>
      </c>
      <c r="I152">
        <f>IF(A152=0,0,+VLOOKUP($A152,'по изворима и контима'!$A$12:H$499,7,FALSE))</f>
        <v>0</v>
      </c>
      <c r="J152">
        <f>IF(A152=0,0,+VLOOKUP($A152,'по изворима и контима'!$A$12:I$499,8,FALSE))</f>
        <v>0</v>
      </c>
      <c r="K152">
        <f>IF(B152=0,0,+VLOOKUP($A152,'по изворима и контима'!$A$12:J$499,9,FALSE))</f>
        <v>0</v>
      </c>
      <c r="L152">
        <f>IF($A152=0,0,+VLOOKUP($F152,spisak!$C$11:$F$30,3,FALSE))</f>
        <v>0</v>
      </c>
      <c r="M152">
        <f>IF($A152=0,0,+VLOOKUP($F152,spisak!$C$11:$F$30,4,FALSE))</f>
        <v>0</v>
      </c>
      <c r="N152" s="140">
        <f t="shared" ref="N152" si="162">+IF(A152=0,0,"2016-plan")</f>
        <v>0</v>
      </c>
      <c r="O152" s="122">
        <f>IF(A152=0,0,+VLOOKUP($A152,'по изворима и контима'!$A$12:R$499,COLUMN('по изворима и контима'!K:K),FALSE))</f>
        <v>0</v>
      </c>
    </row>
    <row r="153" spans="1:15">
      <c r="A153">
        <f t="shared" ref="A153:A164" si="163">+A152</f>
        <v>0</v>
      </c>
      <c r="B153">
        <f t="shared" si="143"/>
        <v>0</v>
      </c>
      <c r="C153" s="121">
        <f>IF(A153=0,0,+spisak!A$4)</f>
        <v>0</v>
      </c>
      <c r="D153">
        <f>IF(A153=0,0,+spisak!C$4)</f>
        <v>0</v>
      </c>
      <c r="E153" s="169">
        <f>IF(A153=0,0,+spisak!#REF!)</f>
        <v>0</v>
      </c>
      <c r="F153">
        <f>IF(A153=0,0,+VLOOKUP($A153,'по изворима и контима'!$A$12:D$499,4,FALSE))</f>
        <v>0</v>
      </c>
      <c r="G153">
        <f>IF(A153=0,0,+VLOOKUP($A153,'по изворима и контима'!$A$12:G$499,5,FALSE))</f>
        <v>0</v>
      </c>
      <c r="H153">
        <f>IF(A153=0,0,+VLOOKUP($A153,'по изворима и контима'!$A$12:H$499,6,FALSE))</f>
        <v>0</v>
      </c>
      <c r="I153">
        <f>IF(A153=0,0,+VLOOKUP($A153,'по изворима и контима'!$A$12:H$499,7,FALSE))</f>
        <v>0</v>
      </c>
      <c r="J153">
        <f>IF(A153=0,0,+VLOOKUP($A153,'по изворима и контима'!$A$12:I$499,8,FALSE))</f>
        <v>0</v>
      </c>
      <c r="K153">
        <f>IF(B153=0,0,+VLOOKUP($A153,'по изворима и контима'!$A$12:J$499,9,FALSE))</f>
        <v>0</v>
      </c>
      <c r="L153">
        <f>IF($A153=0,0,+VLOOKUP($F153,spisak!$C$11:$F$30,3,FALSE))</f>
        <v>0</v>
      </c>
      <c r="M153">
        <f>IF($A153=0,0,+VLOOKUP($F153,spisak!$C$11:$F$30,4,FALSE))</f>
        <v>0</v>
      </c>
      <c r="N153" s="140">
        <f t="shared" ref="N153" si="164">+IF(A153=0,0,"2016-procena")</f>
        <v>0</v>
      </c>
      <c r="O153" s="122">
        <f>IF(A153=0,0,+VLOOKUP($A153,'по изворима и контима'!$A$12:R$499,COLUMN('по изворима и контима'!L:L),FALSE))</f>
        <v>0</v>
      </c>
    </row>
    <row r="154" spans="1:15">
      <c r="A154">
        <f t="shared" si="163"/>
        <v>0</v>
      </c>
      <c r="B154">
        <f t="shared" si="143"/>
        <v>0</v>
      </c>
      <c r="C154" s="121">
        <f>IF(A154=0,0,+spisak!A$4)</f>
        <v>0</v>
      </c>
      <c r="D154">
        <f>IF(A154=0,0,+spisak!C$4)</f>
        <v>0</v>
      </c>
      <c r="E154" s="169">
        <f>IF(A154=0,0,+spisak!#REF!)</f>
        <v>0</v>
      </c>
      <c r="F154">
        <f>IF(A154=0,0,+VLOOKUP($A154,'по изворима и контима'!$A$12:D$499,4,FALSE))</f>
        <v>0</v>
      </c>
      <c r="G154">
        <f>IF(A154=0,0,+VLOOKUP($A154,'по изворима и контима'!$A$12:G$499,5,FALSE))</f>
        <v>0</v>
      </c>
      <c r="H154">
        <f>IF(A154=0,0,+VLOOKUP($A154,'по изворима и контима'!$A$12:H$499,6,FALSE))</f>
        <v>0</v>
      </c>
      <c r="I154">
        <f>IF(A154=0,0,+VLOOKUP($A154,'по изворима и контима'!$A$12:H$499,7,FALSE))</f>
        <v>0</v>
      </c>
      <c r="J154">
        <f>IF(A154=0,0,+VLOOKUP($A154,'по изворима и контима'!$A$12:I$499,8,FALSE))</f>
        <v>0</v>
      </c>
      <c r="K154">
        <f>IF(B154=0,0,+VLOOKUP($A154,'по изворима и контима'!$A$12:J$499,9,FALSE))</f>
        <v>0</v>
      </c>
      <c r="L154">
        <f>IF($A154=0,0,+VLOOKUP($F154,spisak!$C$11:$F$30,3,FALSE))</f>
        <v>0</v>
      </c>
      <c r="M154">
        <f>IF($A154=0,0,+VLOOKUP($F154,spisak!$C$11:$F$30,4,FALSE))</f>
        <v>0</v>
      </c>
      <c r="N154" s="140">
        <f t="shared" ref="N154" si="165">+IF(A154=0,0,"2017")</f>
        <v>0</v>
      </c>
      <c r="O154" s="122">
        <f>IF(A154=0,0,+VLOOKUP($A154,'по изворима и контима'!$A$12:R$499,COLUMN('по изворима и контима'!M:M),FALSE))</f>
        <v>0</v>
      </c>
    </row>
    <row r="155" spans="1:15">
      <c r="A155">
        <f t="shared" si="163"/>
        <v>0</v>
      </c>
      <c r="B155">
        <f t="shared" si="143"/>
        <v>0</v>
      </c>
      <c r="C155" s="121">
        <f>IF(A155=0,0,+spisak!A$4)</f>
        <v>0</v>
      </c>
      <c r="D155">
        <f>IF(A155=0,0,+spisak!C$4)</f>
        <v>0</v>
      </c>
      <c r="E155" s="169">
        <f>IF(A155=0,0,+spisak!#REF!)</f>
        <v>0</v>
      </c>
      <c r="F155">
        <f>IF(A155=0,0,+VLOOKUP($A155,'по изворима и контима'!$A$12:D$499,4,FALSE))</f>
        <v>0</v>
      </c>
      <c r="G155">
        <f>IF(A155=0,0,+VLOOKUP($A155,'по изворима и контима'!$A$12:G$499,5,FALSE))</f>
        <v>0</v>
      </c>
      <c r="H155">
        <f>IF(A155=0,0,+VLOOKUP($A155,'по изворима и контима'!$A$12:H$499,6,FALSE))</f>
        <v>0</v>
      </c>
      <c r="I155">
        <f>IF(A155=0,0,+VLOOKUP($A155,'по изворима и контима'!$A$12:H$499,7,FALSE))</f>
        <v>0</v>
      </c>
      <c r="J155">
        <f>IF(A155=0,0,+VLOOKUP($A155,'по изворима и контима'!$A$12:I$499,8,FALSE))</f>
        <v>0</v>
      </c>
      <c r="K155">
        <f>IF(B155=0,0,+VLOOKUP($A155,'по изворима и контима'!$A$12:J$499,9,FALSE))</f>
        <v>0</v>
      </c>
      <c r="L155">
        <f>IF($A155=0,0,+VLOOKUP($F155,spisak!$C$11:$F$30,3,FALSE))</f>
        <v>0</v>
      </c>
      <c r="M155">
        <f>IF($A155=0,0,+VLOOKUP($F155,spisak!$C$11:$F$30,4,FALSE))</f>
        <v>0</v>
      </c>
      <c r="N155" s="140">
        <f t="shared" ref="N155" si="166">+IF(A155=0,0,"2018")</f>
        <v>0</v>
      </c>
      <c r="O155" s="122">
        <f>IF(C155=0,0,+VLOOKUP($A155,'по изворима и контима'!$A$12:R$499,COLUMN('по изворима и контима'!N:N),FALSE))</f>
        <v>0</v>
      </c>
    </row>
    <row r="156" spans="1:15">
      <c r="A156">
        <f t="shared" si="163"/>
        <v>0</v>
      </c>
      <c r="B156">
        <f t="shared" si="143"/>
        <v>0</v>
      </c>
      <c r="C156" s="121">
        <f>IF(A156=0,0,+spisak!A$4)</f>
        <v>0</v>
      </c>
      <c r="D156">
        <f>IF(A156=0,0,+spisak!C$4)</f>
        <v>0</v>
      </c>
      <c r="E156" s="169">
        <f>IF(A156=0,0,+spisak!#REF!)</f>
        <v>0</v>
      </c>
      <c r="F156">
        <f>IF(A156=0,0,+VLOOKUP($A156,'по изворима и контима'!$A$12:D$499,4,FALSE))</f>
        <v>0</v>
      </c>
      <c r="G156">
        <f>IF(A156=0,0,+VLOOKUP($A156,'по изворима и контима'!$A$12:G$499,5,FALSE))</f>
        <v>0</v>
      </c>
      <c r="H156">
        <f>IF(A156=0,0,+VLOOKUP($A156,'по изворима и контима'!$A$12:H$499,6,FALSE))</f>
        <v>0</v>
      </c>
      <c r="I156">
        <f>IF(A156=0,0,+VLOOKUP($A156,'по изворима и контима'!$A$12:H$499,7,FALSE))</f>
        <v>0</v>
      </c>
      <c r="J156">
        <f>IF(A156=0,0,+VLOOKUP($A156,'по изворима и контима'!$A$12:I$499,8,FALSE))</f>
        <v>0</v>
      </c>
      <c r="K156">
        <f>IF(B156=0,0,+VLOOKUP($A156,'по изворима и контима'!$A$12:J$499,9,FALSE))</f>
        <v>0</v>
      </c>
      <c r="L156">
        <f>IF($A156=0,0,+VLOOKUP($F156,spisak!$C$11:$F$30,3,FALSE))</f>
        <v>0</v>
      </c>
      <c r="M156">
        <f>IF($A156=0,0,+VLOOKUP($F156,spisak!$C$11:$F$30,4,FALSE))</f>
        <v>0</v>
      </c>
      <c r="N156" s="140">
        <f t="shared" ref="N156" si="167">+IF(A156=0,0,"2019")</f>
        <v>0</v>
      </c>
      <c r="O156" s="122">
        <f>IF(C156=0,0,+VLOOKUP($A156,'по изворима и контима'!$A$12:R$499,COLUMN('по изворима и контима'!O:O),FALSE))</f>
        <v>0</v>
      </c>
    </row>
    <row r="157" spans="1:15">
      <c r="A157">
        <f t="shared" si="163"/>
        <v>0</v>
      </c>
      <c r="B157">
        <f t="shared" si="143"/>
        <v>0</v>
      </c>
      <c r="C157" s="121">
        <f>IF(A157=0,0,+spisak!A$4)</f>
        <v>0</v>
      </c>
      <c r="D157">
        <f>IF(A157=0,0,+spisak!C$4)</f>
        <v>0</v>
      </c>
      <c r="E157" s="169">
        <f>IF(A157=0,0,+spisak!#REF!)</f>
        <v>0</v>
      </c>
      <c r="F157">
        <f>IF(A157=0,0,+VLOOKUP($A157,'по изворима и контима'!$A$12:D$499,4,FALSE))</f>
        <v>0</v>
      </c>
      <c r="G157">
        <f>IF(A157=0,0,+VLOOKUP($A157,'по изворима и контима'!$A$12:G$499,5,FALSE))</f>
        <v>0</v>
      </c>
      <c r="H157">
        <f>IF(A157=0,0,+VLOOKUP($A157,'по изворима и контима'!$A$12:H$499,6,FALSE))</f>
        <v>0</v>
      </c>
      <c r="I157">
        <f>IF(A157=0,0,+VLOOKUP($A157,'по изворима и контима'!$A$12:H$499,7,FALSE))</f>
        <v>0</v>
      </c>
      <c r="J157">
        <f>IF(A157=0,0,+VLOOKUP($A157,'по изворима и контима'!$A$12:I$499,8,FALSE))</f>
        <v>0</v>
      </c>
      <c r="K157">
        <f>IF(B157=0,0,+VLOOKUP($A157,'по изворима и контима'!$A$12:J$499,9,FALSE))</f>
        <v>0</v>
      </c>
      <c r="L157">
        <f>IF($A157=0,0,+VLOOKUP($F157,spisak!$C$11:$F$30,3,FALSE))</f>
        <v>0</v>
      </c>
      <c r="M157">
        <f>IF($A157=0,0,+VLOOKUP($F157,spisak!$C$11:$F$30,4,FALSE))</f>
        <v>0</v>
      </c>
      <c r="N157" s="140">
        <f t="shared" ref="N157" si="168">+IF(A157=0,0,"nakon 2019")</f>
        <v>0</v>
      </c>
      <c r="O157" s="122">
        <f>IF(C157=0,0,+VLOOKUP($A157,'по изворима и контима'!$A$12:R$499,COLUMN('по изворима и контима'!P:P),FALSE))</f>
        <v>0</v>
      </c>
    </row>
    <row r="158" spans="1:15">
      <c r="A158">
        <f>+IF(MAX(A$4:A155)&gt;=A$1,0,MAX(A$4:A155)+1)</f>
        <v>0</v>
      </c>
      <c r="B158">
        <f t="shared" si="143"/>
        <v>0</v>
      </c>
      <c r="C158" s="121">
        <f>IF(A158=0,0,+spisak!A$4)</f>
        <v>0</v>
      </c>
      <c r="D158">
        <f>IF(A158=0,0,+spisak!C$4)</f>
        <v>0</v>
      </c>
      <c r="E158" s="169">
        <f>IF(A158=0,0,+spisak!#REF!)</f>
        <v>0</v>
      </c>
      <c r="F158">
        <f>IF(A158=0,0,+VLOOKUP($A158,'по изворима и контима'!$A$12:D$499,4,FALSE))</f>
        <v>0</v>
      </c>
      <c r="G158">
        <f>IF(A158=0,0,+VLOOKUP($A158,'по изворима и контима'!$A$12:G$499,5,FALSE))</f>
        <v>0</v>
      </c>
      <c r="H158">
        <f>IF(A158=0,0,+VLOOKUP($A158,'по изворима и контима'!$A$12:H$499,6,FALSE))</f>
        <v>0</v>
      </c>
      <c r="I158">
        <f>IF(A158=0,0,+VLOOKUP($A158,'по изворима и контима'!$A$12:H$499,7,FALSE))</f>
        <v>0</v>
      </c>
      <c r="J158">
        <f>IF(A158=0,0,+VLOOKUP($A158,'по изворима и контима'!$A$12:I$499,8,FALSE))</f>
        <v>0</v>
      </c>
      <c r="K158">
        <f>IF(B158=0,0,+VLOOKUP($A158,'по изворима и контима'!$A$12:J$499,9,FALSE))</f>
        <v>0</v>
      </c>
      <c r="L158">
        <f>IF($A158=0,0,+VLOOKUP($F158,spisak!$C$11:$F$30,3,FALSE))</f>
        <v>0</v>
      </c>
      <c r="M158">
        <f>IF($A158=0,0,+VLOOKUP($F158,spisak!$C$11:$F$30,4,FALSE))</f>
        <v>0</v>
      </c>
      <c r="N158" s="140">
        <f t="shared" ref="N158" si="169">+IF(A158=0,0,"do 2015")</f>
        <v>0</v>
      </c>
      <c r="O158" s="122">
        <f>IF(A158=0,0,+VLOOKUP($A158,'по изворима и контима'!$A$12:L$499,COLUMN('по изворима и контима'!J:J),FALSE))</f>
        <v>0</v>
      </c>
    </row>
    <row r="159" spans="1:15">
      <c r="A159">
        <f>+A158</f>
        <v>0</v>
      </c>
      <c r="B159">
        <f t="shared" si="143"/>
        <v>0</v>
      </c>
      <c r="C159" s="121">
        <f>IF(A159=0,0,+spisak!A$4)</f>
        <v>0</v>
      </c>
      <c r="D159">
        <f>IF(A159=0,0,+spisak!C$4)</f>
        <v>0</v>
      </c>
      <c r="E159" s="169">
        <f>IF(A159=0,0,+spisak!#REF!)</f>
        <v>0</v>
      </c>
      <c r="F159">
        <f>IF(A159=0,0,+VLOOKUP($A159,'по изворима и контима'!$A$12:D$499,4,FALSE))</f>
        <v>0</v>
      </c>
      <c r="G159">
        <f>IF(A159=0,0,+VLOOKUP($A159,'по изворима и контима'!$A$12:G$499,5,FALSE))</f>
        <v>0</v>
      </c>
      <c r="H159">
        <f>IF(A159=0,0,+VLOOKUP($A159,'по изворима и контима'!$A$12:H$499,6,FALSE))</f>
        <v>0</v>
      </c>
      <c r="I159">
        <f>IF(A159=0,0,+VLOOKUP($A159,'по изворима и контима'!$A$12:H$499,7,FALSE))</f>
        <v>0</v>
      </c>
      <c r="J159">
        <f>IF(A159=0,0,+VLOOKUP($A159,'по изворима и контима'!$A$12:I$499,8,FALSE))</f>
        <v>0</v>
      </c>
      <c r="K159">
        <f>IF(B159=0,0,+VLOOKUP($A159,'по изворима и контима'!$A$12:J$499,9,FALSE))</f>
        <v>0</v>
      </c>
      <c r="L159">
        <f>IF($A159=0,0,+VLOOKUP($F159,spisak!$C$11:$F$30,3,FALSE))</f>
        <v>0</v>
      </c>
      <c r="M159">
        <f>IF($A159=0,0,+VLOOKUP($F159,spisak!$C$11:$F$30,4,FALSE))</f>
        <v>0</v>
      </c>
      <c r="N159" s="140">
        <f t="shared" ref="N159" si="170">+IF(A159=0,0,"2016-plan")</f>
        <v>0</v>
      </c>
      <c r="O159" s="122">
        <f>IF(A159=0,0,+VLOOKUP($A159,'по изворима и контима'!$A$12:R$499,COLUMN('по изворима и контима'!K:K),FALSE))</f>
        <v>0</v>
      </c>
    </row>
    <row r="160" spans="1:15">
      <c r="A160">
        <f t="shared" si="163"/>
        <v>0</v>
      </c>
      <c r="B160">
        <f t="shared" si="143"/>
        <v>0</v>
      </c>
      <c r="C160" s="121">
        <f>IF(A160=0,0,+spisak!A$4)</f>
        <v>0</v>
      </c>
      <c r="D160">
        <f>IF(A160=0,0,+spisak!C$4)</f>
        <v>0</v>
      </c>
      <c r="E160" s="169">
        <f>IF(A160=0,0,+spisak!#REF!)</f>
        <v>0</v>
      </c>
      <c r="F160">
        <f>IF(A160=0,0,+VLOOKUP($A160,'по изворима и контима'!$A$12:D$499,4,FALSE))</f>
        <v>0</v>
      </c>
      <c r="G160">
        <f>IF(A160=0,0,+VLOOKUP($A160,'по изворима и контима'!$A$12:G$499,5,FALSE))</f>
        <v>0</v>
      </c>
      <c r="H160">
        <f>IF(A160=0,0,+VLOOKUP($A160,'по изворима и контима'!$A$12:H$499,6,FALSE))</f>
        <v>0</v>
      </c>
      <c r="I160">
        <f>IF(A160=0,0,+VLOOKUP($A160,'по изворима и контима'!$A$12:H$499,7,FALSE))</f>
        <v>0</v>
      </c>
      <c r="J160">
        <f>IF(A160=0,0,+VLOOKUP($A160,'по изворима и контима'!$A$12:I$499,8,FALSE))</f>
        <v>0</v>
      </c>
      <c r="K160">
        <f>IF(B160=0,0,+VLOOKUP($A160,'по изворима и контима'!$A$12:J$499,9,FALSE))</f>
        <v>0</v>
      </c>
      <c r="L160">
        <f>IF($A160=0,0,+VLOOKUP($F160,spisak!$C$11:$F$30,3,FALSE))</f>
        <v>0</v>
      </c>
      <c r="M160">
        <f>IF($A160=0,0,+VLOOKUP($F160,spisak!$C$11:$F$30,4,FALSE))</f>
        <v>0</v>
      </c>
      <c r="N160" s="140">
        <f t="shared" ref="N160" si="171">+IF(A160=0,0,"2016-procena")</f>
        <v>0</v>
      </c>
      <c r="O160" s="122">
        <f>IF(A160=0,0,+VLOOKUP($A160,'по изворима и контима'!$A$12:R$499,COLUMN('по изворима и контима'!L:L),FALSE))</f>
        <v>0</v>
      </c>
    </row>
    <row r="161" spans="1:15">
      <c r="A161">
        <f t="shared" si="163"/>
        <v>0</v>
      </c>
      <c r="B161">
        <f t="shared" si="143"/>
        <v>0</v>
      </c>
      <c r="C161" s="121">
        <f>IF(A161=0,0,+spisak!A$4)</f>
        <v>0</v>
      </c>
      <c r="D161">
        <f>IF(A161=0,0,+spisak!C$4)</f>
        <v>0</v>
      </c>
      <c r="E161" s="169">
        <f>IF(A161=0,0,+spisak!#REF!)</f>
        <v>0</v>
      </c>
      <c r="F161">
        <f>IF(A161=0,0,+VLOOKUP($A161,'по изворима и контима'!$A$12:D$499,4,FALSE))</f>
        <v>0</v>
      </c>
      <c r="G161">
        <f>IF(A161=0,0,+VLOOKUP($A161,'по изворима и контима'!$A$12:G$499,5,FALSE))</f>
        <v>0</v>
      </c>
      <c r="H161">
        <f>IF(A161=0,0,+VLOOKUP($A161,'по изворима и контима'!$A$12:H$499,6,FALSE))</f>
        <v>0</v>
      </c>
      <c r="I161">
        <f>IF(A161=0,0,+VLOOKUP($A161,'по изворима и контима'!$A$12:H$499,7,FALSE))</f>
        <v>0</v>
      </c>
      <c r="J161">
        <f>IF(A161=0,0,+VLOOKUP($A161,'по изворима и контима'!$A$12:I$499,8,FALSE))</f>
        <v>0</v>
      </c>
      <c r="K161">
        <f>IF(B161=0,0,+VLOOKUP($A161,'по изворима и контима'!$A$12:J$499,9,FALSE))</f>
        <v>0</v>
      </c>
      <c r="L161">
        <f>IF($A161=0,0,+VLOOKUP($F161,spisak!$C$11:$F$30,3,FALSE))</f>
        <v>0</v>
      </c>
      <c r="M161">
        <f>IF($A161=0,0,+VLOOKUP($F161,spisak!$C$11:$F$30,4,FALSE))</f>
        <v>0</v>
      </c>
      <c r="N161" s="140">
        <f t="shared" ref="N161" si="172">+IF(A161=0,0,"2017")</f>
        <v>0</v>
      </c>
      <c r="O161" s="122">
        <f>IF(A161=0,0,+VLOOKUP($A161,'по изворима и контима'!$A$12:R$499,COLUMN('по изворима и контима'!M:M),FALSE))</f>
        <v>0</v>
      </c>
    </row>
    <row r="162" spans="1:15">
      <c r="A162">
        <f t="shared" si="163"/>
        <v>0</v>
      </c>
      <c r="B162">
        <f t="shared" si="143"/>
        <v>0</v>
      </c>
      <c r="C162" s="121">
        <f>IF(A162=0,0,+spisak!A$4)</f>
        <v>0</v>
      </c>
      <c r="D162">
        <f>IF(A162=0,0,+spisak!C$4)</f>
        <v>0</v>
      </c>
      <c r="E162" s="169">
        <f>IF(A162=0,0,+spisak!#REF!)</f>
        <v>0</v>
      </c>
      <c r="F162">
        <f>IF(A162=0,0,+VLOOKUP($A162,'по изворима и контима'!$A$12:D$499,4,FALSE))</f>
        <v>0</v>
      </c>
      <c r="G162">
        <f>IF(A162=0,0,+VLOOKUP($A162,'по изворима и контима'!$A$12:G$499,5,FALSE))</f>
        <v>0</v>
      </c>
      <c r="H162">
        <f>IF(A162=0,0,+VLOOKUP($A162,'по изворима и контима'!$A$12:H$499,6,FALSE))</f>
        <v>0</v>
      </c>
      <c r="I162">
        <f>IF(A162=0,0,+VLOOKUP($A162,'по изворима и контима'!$A$12:H$499,7,FALSE))</f>
        <v>0</v>
      </c>
      <c r="J162">
        <f>IF(A162=0,0,+VLOOKUP($A162,'по изворима и контима'!$A$12:I$499,8,FALSE))</f>
        <v>0</v>
      </c>
      <c r="K162">
        <f>IF(B162=0,0,+VLOOKUP($A162,'по изворима и контима'!$A$12:J$499,9,FALSE))</f>
        <v>0</v>
      </c>
      <c r="L162">
        <f>IF($A162=0,0,+VLOOKUP($F162,spisak!$C$11:$F$30,3,FALSE))</f>
        <v>0</v>
      </c>
      <c r="M162">
        <f>IF($A162=0,0,+VLOOKUP($F162,spisak!$C$11:$F$30,4,FALSE))</f>
        <v>0</v>
      </c>
      <c r="N162" s="140">
        <f t="shared" ref="N162" si="173">+IF(A162=0,0,"2018")</f>
        <v>0</v>
      </c>
      <c r="O162" s="122">
        <f>IF(C162=0,0,+VLOOKUP($A162,'по изворима и контима'!$A$12:R$499,COLUMN('по изворима и контима'!N:N),FALSE))</f>
        <v>0</v>
      </c>
    </row>
    <row r="163" spans="1:15">
      <c r="A163">
        <f t="shared" si="163"/>
        <v>0</v>
      </c>
      <c r="B163">
        <f t="shared" si="143"/>
        <v>0</v>
      </c>
      <c r="C163" s="121">
        <f>IF(A163=0,0,+spisak!A$4)</f>
        <v>0</v>
      </c>
      <c r="D163">
        <f>IF(A163=0,0,+spisak!C$4)</f>
        <v>0</v>
      </c>
      <c r="E163" s="169">
        <f>IF(A163=0,0,+spisak!#REF!)</f>
        <v>0</v>
      </c>
      <c r="F163">
        <f>IF(A163=0,0,+VLOOKUP($A163,'по изворима и контима'!$A$12:D$499,4,FALSE))</f>
        <v>0</v>
      </c>
      <c r="G163">
        <f>IF(A163=0,0,+VLOOKUP($A163,'по изворима и контима'!$A$12:G$499,5,FALSE))</f>
        <v>0</v>
      </c>
      <c r="H163">
        <f>IF(A163=0,0,+VLOOKUP($A163,'по изворима и контима'!$A$12:H$499,6,FALSE))</f>
        <v>0</v>
      </c>
      <c r="I163">
        <f>IF(A163=0,0,+VLOOKUP($A163,'по изворима и контима'!$A$12:H$499,7,FALSE))</f>
        <v>0</v>
      </c>
      <c r="J163">
        <f>IF(A163=0,0,+VLOOKUP($A163,'по изворима и контима'!$A$12:I$499,8,FALSE))</f>
        <v>0</v>
      </c>
      <c r="K163">
        <f>IF(B163=0,0,+VLOOKUP($A163,'по изворима и контима'!$A$12:J$499,9,FALSE))</f>
        <v>0</v>
      </c>
      <c r="L163">
        <f>IF($A163=0,0,+VLOOKUP($F163,spisak!$C$11:$F$30,3,FALSE))</f>
        <v>0</v>
      </c>
      <c r="M163">
        <f>IF($A163=0,0,+VLOOKUP($F163,spisak!$C$11:$F$30,4,FALSE))</f>
        <v>0</v>
      </c>
      <c r="N163" s="140">
        <f t="shared" ref="N163" si="174">+IF(A163=0,0,"2019")</f>
        <v>0</v>
      </c>
      <c r="O163" s="122">
        <f>IF(C163=0,0,+VLOOKUP($A163,'по изворима и контима'!$A$12:R$499,COLUMN('по изворима и контима'!O:O),FALSE))</f>
        <v>0</v>
      </c>
    </row>
    <row r="164" spans="1:15">
      <c r="A164">
        <f t="shared" si="163"/>
        <v>0</v>
      </c>
      <c r="B164">
        <f t="shared" si="143"/>
        <v>0</v>
      </c>
      <c r="C164" s="121">
        <f>IF(A164=0,0,+spisak!A$4)</f>
        <v>0</v>
      </c>
      <c r="D164">
        <f>IF(A164=0,0,+spisak!C$4)</f>
        <v>0</v>
      </c>
      <c r="E164" s="169">
        <f>IF(A164=0,0,+spisak!#REF!)</f>
        <v>0</v>
      </c>
      <c r="F164">
        <f>IF(A164=0,0,+VLOOKUP($A164,'по изворима и контима'!$A$12:D$499,4,FALSE))</f>
        <v>0</v>
      </c>
      <c r="G164">
        <f>IF(A164=0,0,+VLOOKUP($A164,'по изворима и контима'!$A$12:G$499,5,FALSE))</f>
        <v>0</v>
      </c>
      <c r="H164">
        <f>IF(A164=0,0,+VLOOKUP($A164,'по изворима и контима'!$A$12:H$499,6,FALSE))</f>
        <v>0</v>
      </c>
      <c r="I164">
        <f>IF(A164=0,0,+VLOOKUP($A164,'по изворима и контима'!$A$12:H$499,7,FALSE))</f>
        <v>0</v>
      </c>
      <c r="J164">
        <f>IF(A164=0,0,+VLOOKUP($A164,'по изворима и контима'!$A$12:I$499,8,FALSE))</f>
        <v>0</v>
      </c>
      <c r="K164">
        <f>IF(B164=0,0,+VLOOKUP($A164,'по изворима и контима'!$A$12:J$499,9,FALSE))</f>
        <v>0</v>
      </c>
      <c r="L164">
        <f>IF($A164=0,0,+VLOOKUP($F164,spisak!$C$11:$F$30,3,FALSE))</f>
        <v>0</v>
      </c>
      <c r="M164">
        <f>IF($A164=0,0,+VLOOKUP($F164,spisak!$C$11:$F$30,4,FALSE))</f>
        <v>0</v>
      </c>
      <c r="N164" s="140">
        <f t="shared" ref="N164" si="175">+IF(A164=0,0,"nakon 2019")</f>
        <v>0</v>
      </c>
      <c r="O164" s="122">
        <f>IF(C164=0,0,+VLOOKUP($A164,'по изворима и контима'!$A$12:R$499,COLUMN('по изворима и контима'!P:P),FALSE))</f>
        <v>0</v>
      </c>
    </row>
    <row r="165" spans="1:15">
      <c r="A165">
        <f>+IF(MAX(A$4:A162)&gt;=A$1,0,MAX(A$4:A162)+1)</f>
        <v>0</v>
      </c>
      <c r="B165">
        <f t="shared" si="143"/>
        <v>0</v>
      </c>
      <c r="C165" s="121">
        <f>IF(A165=0,0,+spisak!A$4)</f>
        <v>0</v>
      </c>
      <c r="D165">
        <f>IF(A165=0,0,+spisak!C$4)</f>
        <v>0</v>
      </c>
      <c r="E165" s="169">
        <f>IF(A165=0,0,+spisak!#REF!)</f>
        <v>0</v>
      </c>
      <c r="F165">
        <f>IF(A165=0,0,+VLOOKUP($A165,'по изворима и контима'!$A$12:D$499,4,FALSE))</f>
        <v>0</v>
      </c>
      <c r="G165">
        <f>IF(A165=0,0,+VLOOKUP($A165,'по изворима и контима'!$A$12:G$499,5,FALSE))</f>
        <v>0</v>
      </c>
      <c r="H165">
        <f>IF(A165=0,0,+VLOOKUP($A165,'по изворима и контима'!$A$12:H$499,6,FALSE))</f>
        <v>0</v>
      </c>
      <c r="I165">
        <f>IF(A165=0,0,+VLOOKUP($A165,'по изворима и контима'!$A$12:H$499,7,FALSE))</f>
        <v>0</v>
      </c>
      <c r="J165">
        <f>IF(A165=0,0,+VLOOKUP($A165,'по изворима и контима'!$A$12:I$499,8,FALSE))</f>
        <v>0</v>
      </c>
      <c r="K165">
        <f>IF(B165=0,0,+VLOOKUP($A165,'по изворима и контима'!$A$12:J$499,9,FALSE))</f>
        <v>0</v>
      </c>
      <c r="L165">
        <f>IF($A165=0,0,+VLOOKUP($F165,spisak!$C$11:$F$30,3,FALSE))</f>
        <v>0</v>
      </c>
      <c r="M165">
        <f>IF($A165=0,0,+VLOOKUP($F165,spisak!$C$11:$F$30,4,FALSE))</f>
        <v>0</v>
      </c>
      <c r="N165" s="140">
        <f t="shared" ref="N165" si="176">+IF(A165=0,0,"do 2015")</f>
        <v>0</v>
      </c>
      <c r="O165" s="122">
        <f>IF(A165=0,0,+VLOOKUP($A165,'по изворима и контима'!$A$12:L$499,COLUMN('по изворима и контима'!J:J),FALSE))</f>
        <v>0</v>
      </c>
    </row>
    <row r="166" spans="1:15">
      <c r="A166">
        <f t="shared" ref="A166:A171" si="177">+A165</f>
        <v>0</v>
      </c>
      <c r="B166">
        <f t="shared" si="143"/>
        <v>0</v>
      </c>
      <c r="C166" s="121">
        <f>IF(A166=0,0,+spisak!A$4)</f>
        <v>0</v>
      </c>
      <c r="D166">
        <f>IF(A166=0,0,+spisak!C$4)</f>
        <v>0</v>
      </c>
      <c r="E166" s="169">
        <f>IF(A166=0,0,+spisak!#REF!)</f>
        <v>0</v>
      </c>
      <c r="F166">
        <f>IF(A166=0,0,+VLOOKUP($A166,'по изворима и контима'!$A$12:D$499,4,FALSE))</f>
        <v>0</v>
      </c>
      <c r="G166">
        <f>IF(A166=0,0,+VLOOKUP($A166,'по изворима и контима'!$A$12:G$499,5,FALSE))</f>
        <v>0</v>
      </c>
      <c r="H166">
        <f>IF(A166=0,0,+VLOOKUP($A166,'по изворима и контима'!$A$12:H$499,6,FALSE))</f>
        <v>0</v>
      </c>
      <c r="I166">
        <f>IF(A166=0,0,+VLOOKUP($A166,'по изворима и контима'!$A$12:H$499,7,FALSE))</f>
        <v>0</v>
      </c>
      <c r="J166">
        <f>IF(A166=0,0,+VLOOKUP($A166,'по изворима и контима'!$A$12:I$499,8,FALSE))</f>
        <v>0</v>
      </c>
      <c r="K166">
        <f>IF(B166=0,0,+VLOOKUP($A166,'по изворима и контима'!$A$12:J$499,9,FALSE))</f>
        <v>0</v>
      </c>
      <c r="L166">
        <f>IF($A166=0,0,+VLOOKUP($F166,spisak!$C$11:$F$30,3,FALSE))</f>
        <v>0</v>
      </c>
      <c r="M166">
        <f>IF($A166=0,0,+VLOOKUP($F166,spisak!$C$11:$F$30,4,FALSE))</f>
        <v>0</v>
      </c>
      <c r="N166" s="140">
        <f t="shared" ref="N166" si="178">+IF(A166=0,0,"2016-plan")</f>
        <v>0</v>
      </c>
      <c r="O166" s="122">
        <f>IF(A166=0,0,+VLOOKUP($A166,'по изворима и контима'!$A$12:R$499,COLUMN('по изворима и контима'!K:K),FALSE))</f>
        <v>0</v>
      </c>
    </row>
    <row r="167" spans="1:15">
      <c r="A167">
        <f t="shared" si="177"/>
        <v>0</v>
      </c>
      <c r="B167">
        <f t="shared" si="143"/>
        <v>0</v>
      </c>
      <c r="C167" s="121">
        <f>IF(A167=0,0,+spisak!A$4)</f>
        <v>0</v>
      </c>
      <c r="D167">
        <f>IF(A167=0,0,+spisak!C$4)</f>
        <v>0</v>
      </c>
      <c r="E167" s="169">
        <f>IF(A167=0,0,+spisak!#REF!)</f>
        <v>0</v>
      </c>
      <c r="F167">
        <f>IF(A167=0,0,+VLOOKUP($A167,'по изворима и контима'!$A$12:D$499,4,FALSE))</f>
        <v>0</v>
      </c>
      <c r="G167">
        <f>IF(A167=0,0,+VLOOKUP($A167,'по изворима и контима'!$A$12:G$499,5,FALSE))</f>
        <v>0</v>
      </c>
      <c r="H167">
        <f>IF(A167=0,0,+VLOOKUP($A167,'по изворима и контима'!$A$12:H$499,6,FALSE))</f>
        <v>0</v>
      </c>
      <c r="I167">
        <f>IF(A167=0,0,+VLOOKUP($A167,'по изворима и контима'!$A$12:H$499,7,FALSE))</f>
        <v>0</v>
      </c>
      <c r="J167">
        <f>IF(A167=0,0,+VLOOKUP($A167,'по изворима и контима'!$A$12:I$499,8,FALSE))</f>
        <v>0</v>
      </c>
      <c r="K167">
        <f>IF(B167=0,0,+VLOOKUP($A167,'по изворима и контима'!$A$12:J$499,9,FALSE))</f>
        <v>0</v>
      </c>
      <c r="L167">
        <f>IF($A167=0,0,+VLOOKUP($F167,spisak!$C$11:$F$30,3,FALSE))</f>
        <v>0</v>
      </c>
      <c r="M167">
        <f>IF($A167=0,0,+VLOOKUP($F167,spisak!$C$11:$F$30,4,FALSE))</f>
        <v>0</v>
      </c>
      <c r="N167" s="140">
        <f t="shared" ref="N167" si="179">+IF(A167=0,0,"2016-procena")</f>
        <v>0</v>
      </c>
      <c r="O167" s="122">
        <f>IF(A167=0,0,+VLOOKUP($A167,'по изворима и контима'!$A$12:R$499,COLUMN('по изворима и контима'!L:L),FALSE))</f>
        <v>0</v>
      </c>
    </row>
    <row r="168" spans="1:15">
      <c r="A168">
        <f t="shared" si="177"/>
        <v>0</v>
      </c>
      <c r="B168">
        <f t="shared" si="143"/>
        <v>0</v>
      </c>
      <c r="C168" s="121">
        <f>IF(A168=0,0,+spisak!A$4)</f>
        <v>0</v>
      </c>
      <c r="D168">
        <f>IF(A168=0,0,+spisak!C$4)</f>
        <v>0</v>
      </c>
      <c r="E168" s="169">
        <f>IF(A168=0,0,+spisak!#REF!)</f>
        <v>0</v>
      </c>
      <c r="F168">
        <f>IF(A168=0,0,+VLOOKUP($A168,'по изворима и контима'!$A$12:D$499,4,FALSE))</f>
        <v>0</v>
      </c>
      <c r="G168">
        <f>IF(A168=0,0,+VLOOKUP($A168,'по изворима и контима'!$A$12:G$499,5,FALSE))</f>
        <v>0</v>
      </c>
      <c r="H168">
        <f>IF(A168=0,0,+VLOOKUP($A168,'по изворима и контима'!$A$12:H$499,6,FALSE))</f>
        <v>0</v>
      </c>
      <c r="I168">
        <f>IF(A168=0,0,+VLOOKUP($A168,'по изворима и контима'!$A$12:H$499,7,FALSE))</f>
        <v>0</v>
      </c>
      <c r="J168">
        <f>IF(A168=0,0,+VLOOKUP($A168,'по изворима и контима'!$A$12:I$499,8,FALSE))</f>
        <v>0</v>
      </c>
      <c r="K168">
        <f>IF(B168=0,0,+VLOOKUP($A168,'по изворима и контима'!$A$12:J$499,9,FALSE))</f>
        <v>0</v>
      </c>
      <c r="L168">
        <f>IF($A168=0,0,+VLOOKUP($F168,spisak!$C$11:$F$30,3,FALSE))</f>
        <v>0</v>
      </c>
      <c r="M168">
        <f>IF($A168=0,0,+VLOOKUP($F168,spisak!$C$11:$F$30,4,FALSE))</f>
        <v>0</v>
      </c>
      <c r="N168" s="140">
        <f t="shared" ref="N168" si="180">+IF(A168=0,0,"2017")</f>
        <v>0</v>
      </c>
      <c r="O168" s="122">
        <f>IF(A168=0,0,+VLOOKUP($A168,'по изворима и контима'!$A$12:R$499,COLUMN('по изворима и контима'!M:M),FALSE))</f>
        <v>0</v>
      </c>
    </row>
    <row r="169" spans="1:15">
      <c r="A169">
        <f t="shared" si="177"/>
        <v>0</v>
      </c>
      <c r="B169">
        <f t="shared" si="143"/>
        <v>0</v>
      </c>
      <c r="C169" s="121">
        <f>IF(A169=0,0,+spisak!A$4)</f>
        <v>0</v>
      </c>
      <c r="D169">
        <f>IF(A169=0,0,+spisak!C$4)</f>
        <v>0</v>
      </c>
      <c r="E169" s="169">
        <f>IF(A169=0,0,+spisak!#REF!)</f>
        <v>0</v>
      </c>
      <c r="F169">
        <f>IF(A169=0,0,+VLOOKUP($A169,'по изворима и контима'!$A$12:D$499,4,FALSE))</f>
        <v>0</v>
      </c>
      <c r="G169">
        <f>IF(A169=0,0,+VLOOKUP($A169,'по изворима и контима'!$A$12:G$499,5,FALSE))</f>
        <v>0</v>
      </c>
      <c r="H169">
        <f>IF(A169=0,0,+VLOOKUP($A169,'по изворима и контима'!$A$12:H$499,6,FALSE))</f>
        <v>0</v>
      </c>
      <c r="I169">
        <f>IF(A169=0,0,+VLOOKUP($A169,'по изворима и контима'!$A$12:H$499,7,FALSE))</f>
        <v>0</v>
      </c>
      <c r="J169">
        <f>IF(A169=0,0,+VLOOKUP($A169,'по изворима и контима'!$A$12:I$499,8,FALSE))</f>
        <v>0</v>
      </c>
      <c r="K169">
        <f>IF(B169=0,0,+VLOOKUP($A169,'по изворима и контима'!$A$12:J$499,9,FALSE))</f>
        <v>0</v>
      </c>
      <c r="L169">
        <f>IF($A169=0,0,+VLOOKUP($F169,spisak!$C$11:$F$30,3,FALSE))</f>
        <v>0</v>
      </c>
      <c r="M169">
        <f>IF($A169=0,0,+VLOOKUP($F169,spisak!$C$11:$F$30,4,FALSE))</f>
        <v>0</v>
      </c>
      <c r="N169" s="140">
        <f t="shared" ref="N169" si="181">+IF(A169=0,0,"2018")</f>
        <v>0</v>
      </c>
      <c r="O169" s="122">
        <f>IF(C169=0,0,+VLOOKUP($A169,'по изворима и контима'!$A$12:R$499,COLUMN('по изворима и контима'!N:N),FALSE))</f>
        <v>0</v>
      </c>
    </row>
    <row r="170" spans="1:15">
      <c r="A170">
        <f t="shared" si="177"/>
        <v>0</v>
      </c>
      <c r="B170">
        <f t="shared" si="143"/>
        <v>0</v>
      </c>
      <c r="C170" s="121">
        <f>IF(A170=0,0,+spisak!A$4)</f>
        <v>0</v>
      </c>
      <c r="D170">
        <f>IF(A170=0,0,+spisak!C$4)</f>
        <v>0</v>
      </c>
      <c r="E170" s="169">
        <f>IF(A170=0,0,+spisak!#REF!)</f>
        <v>0</v>
      </c>
      <c r="F170">
        <f>IF(A170=0,0,+VLOOKUP($A170,'по изворима и контима'!$A$12:D$499,4,FALSE))</f>
        <v>0</v>
      </c>
      <c r="G170">
        <f>IF(A170=0,0,+VLOOKUP($A170,'по изворима и контима'!$A$12:G$499,5,FALSE))</f>
        <v>0</v>
      </c>
      <c r="H170">
        <f>IF(A170=0,0,+VLOOKUP($A170,'по изворима и контима'!$A$12:H$499,6,FALSE))</f>
        <v>0</v>
      </c>
      <c r="I170">
        <f>IF(A170=0,0,+VLOOKUP($A170,'по изворима и контима'!$A$12:H$499,7,FALSE))</f>
        <v>0</v>
      </c>
      <c r="J170">
        <f>IF(A170=0,0,+VLOOKUP($A170,'по изворима и контима'!$A$12:I$499,8,FALSE))</f>
        <v>0</v>
      </c>
      <c r="K170">
        <f>IF(B170=0,0,+VLOOKUP($A170,'по изворима и контима'!$A$12:J$499,9,FALSE))</f>
        <v>0</v>
      </c>
      <c r="L170">
        <f>IF($A170=0,0,+VLOOKUP($F170,spisak!$C$11:$F$30,3,FALSE))</f>
        <v>0</v>
      </c>
      <c r="M170">
        <f>IF($A170=0,0,+VLOOKUP($F170,spisak!$C$11:$F$30,4,FALSE))</f>
        <v>0</v>
      </c>
      <c r="N170" s="140">
        <f t="shared" ref="N170" si="182">+IF(A170=0,0,"2019")</f>
        <v>0</v>
      </c>
      <c r="O170" s="122">
        <f>IF(C170=0,0,+VLOOKUP($A170,'по изворима и контима'!$A$12:R$499,COLUMN('по изворима и контима'!O:O),FALSE))</f>
        <v>0</v>
      </c>
    </row>
    <row r="171" spans="1:15">
      <c r="A171">
        <f t="shared" si="177"/>
        <v>0</v>
      </c>
      <c r="B171">
        <f t="shared" si="143"/>
        <v>0</v>
      </c>
      <c r="C171" s="121">
        <f>IF(A171=0,0,+spisak!A$4)</f>
        <v>0</v>
      </c>
      <c r="D171">
        <f>IF(A171=0,0,+spisak!C$4)</f>
        <v>0</v>
      </c>
      <c r="E171" s="169">
        <f>IF(A171=0,0,+spisak!#REF!)</f>
        <v>0</v>
      </c>
      <c r="F171">
        <f>IF(A171=0,0,+VLOOKUP($A171,'по изворима и контима'!$A$12:D$499,4,FALSE))</f>
        <v>0</v>
      </c>
      <c r="G171">
        <f>IF(A171=0,0,+VLOOKUP($A171,'по изворима и контима'!$A$12:G$499,5,FALSE))</f>
        <v>0</v>
      </c>
      <c r="H171">
        <f>IF(A171=0,0,+VLOOKUP($A171,'по изворима и контима'!$A$12:H$499,6,FALSE))</f>
        <v>0</v>
      </c>
      <c r="I171">
        <f>IF(A171=0,0,+VLOOKUP($A171,'по изворима и контима'!$A$12:H$499,7,FALSE))</f>
        <v>0</v>
      </c>
      <c r="J171">
        <f>IF(A171=0,0,+VLOOKUP($A171,'по изворима и контима'!$A$12:I$499,8,FALSE))</f>
        <v>0</v>
      </c>
      <c r="K171">
        <f>IF(B171=0,0,+VLOOKUP($A171,'по изворима и контима'!$A$12:J$499,9,FALSE))</f>
        <v>0</v>
      </c>
      <c r="L171">
        <f>IF($A171=0,0,+VLOOKUP($F171,spisak!$C$11:$F$30,3,FALSE))</f>
        <v>0</v>
      </c>
      <c r="M171">
        <f>IF($A171=0,0,+VLOOKUP($F171,spisak!$C$11:$F$30,4,FALSE))</f>
        <v>0</v>
      </c>
      <c r="N171" s="140">
        <f t="shared" ref="N171" si="183">+IF(A171=0,0,"nakon 2019")</f>
        <v>0</v>
      </c>
      <c r="O171" s="122">
        <f>IF(C171=0,0,+VLOOKUP($A171,'по изворима и контима'!$A$12:R$499,COLUMN('по изворима и контима'!P:P),FALSE))</f>
        <v>0</v>
      </c>
    </row>
    <row r="172" spans="1:15">
      <c r="A172">
        <f>+IF(ISBLANK('по изворима и контима'!D180)=TRUE,0,1)</f>
        <v>0</v>
      </c>
      <c r="B172">
        <f t="shared" si="143"/>
        <v>0</v>
      </c>
      <c r="C172" s="121">
        <f>IF(A172=0,0,+spisak!A$4)</f>
        <v>0</v>
      </c>
      <c r="D172">
        <f>IF(A172=0,0,+spisak!C$4)</f>
        <v>0</v>
      </c>
      <c r="E172" s="169">
        <f>IF(A172=0,0,+spisak!#REF!)</f>
        <v>0</v>
      </c>
      <c r="F172">
        <f>IF(A172=0,0,+VLOOKUP($A172,'по изворима и контима'!$A$12:D$499,4,FALSE))</f>
        <v>0</v>
      </c>
      <c r="G172">
        <f>IF(A172=0,0,+VLOOKUP($A172,'по изворима и контима'!$A$12:G$499,5,FALSE))</f>
        <v>0</v>
      </c>
      <c r="H172">
        <f>IF(A172=0,0,+VLOOKUP($A172,'по изворима и контима'!$A$12:H$499,6,FALSE))</f>
        <v>0</v>
      </c>
      <c r="I172">
        <f>IF(A172=0,0,+VLOOKUP($A172,'по изворима и контима'!$A$12:H$499,7,FALSE))</f>
        <v>0</v>
      </c>
      <c r="J172">
        <f>IF(A172=0,0,+VLOOKUP($A172,'по изворима и контима'!$A$12:I$499,8,FALSE))</f>
        <v>0</v>
      </c>
      <c r="K172">
        <f>IF(B172=0,0,+VLOOKUP($A172,'по изворима и контима'!$A$12:J$499,9,FALSE))</f>
        <v>0</v>
      </c>
      <c r="L172">
        <f>IF($A172=0,0,+VLOOKUP($F172,spisak!$C$11:$F$30,3,FALSE))</f>
        <v>0</v>
      </c>
      <c r="M172">
        <f>IF($A172=0,0,+VLOOKUP($F172,spisak!$C$11:$F$30,4,FALSE))</f>
        <v>0</v>
      </c>
      <c r="N172" s="140">
        <f t="shared" ref="N172" si="184">+IF(A172=0,0,"do 2015")</f>
        <v>0</v>
      </c>
      <c r="O172" s="122">
        <f>IF(A172=0,0,+VLOOKUP($A172,'по изворима и контима'!$A$12:L$499,COLUMN('по изворима и контима'!J:J),FALSE))</f>
        <v>0</v>
      </c>
    </row>
    <row r="173" spans="1:15">
      <c r="A173">
        <f t="shared" ref="A173:A178" si="185">+A172</f>
        <v>0</v>
      </c>
      <c r="B173">
        <f t="shared" si="143"/>
        <v>0</v>
      </c>
      <c r="C173" s="121">
        <f>IF(A173=0,0,+spisak!A$4)</f>
        <v>0</v>
      </c>
      <c r="D173">
        <f>IF(A173=0,0,+spisak!C$4)</f>
        <v>0</v>
      </c>
      <c r="E173" s="169">
        <f>IF(A173=0,0,+spisak!#REF!)</f>
        <v>0</v>
      </c>
      <c r="F173">
        <f>IF(A173=0,0,+VLOOKUP($A173,'по изворима и контима'!$A$12:D$499,4,FALSE))</f>
        <v>0</v>
      </c>
      <c r="G173">
        <f>IF(A173=0,0,+VLOOKUP($A173,'по изворима и контима'!$A$12:G$499,5,FALSE))</f>
        <v>0</v>
      </c>
      <c r="H173">
        <f>IF(A173=0,0,+VLOOKUP($A173,'по изворима и контима'!$A$12:H$499,6,FALSE))</f>
        <v>0</v>
      </c>
      <c r="I173">
        <f>IF(A173=0,0,+VLOOKUP($A173,'по изворима и контима'!$A$12:H$499,7,FALSE))</f>
        <v>0</v>
      </c>
      <c r="J173">
        <f>IF(A173=0,0,+VLOOKUP($A173,'по изворима и контима'!$A$12:I$499,8,FALSE))</f>
        <v>0</v>
      </c>
      <c r="K173">
        <f>IF(B173=0,0,+VLOOKUP($A173,'по изворима и контима'!$A$12:J$499,9,FALSE))</f>
        <v>0</v>
      </c>
      <c r="L173">
        <f>IF($A173=0,0,+VLOOKUP($F173,spisak!$C$11:$F$30,3,FALSE))</f>
        <v>0</v>
      </c>
      <c r="M173">
        <f>IF($A173=0,0,+VLOOKUP($F173,spisak!$C$11:$F$30,4,FALSE))</f>
        <v>0</v>
      </c>
      <c r="N173" s="140">
        <f t="shared" ref="N173" si="186">+IF(A173=0,0,"2016-plan")</f>
        <v>0</v>
      </c>
      <c r="O173" s="122">
        <f>IF(A173=0,0,+VLOOKUP($A173,'по изворима и контима'!$A$12:R$499,COLUMN('по изворима и контима'!K:K),FALSE))</f>
        <v>0</v>
      </c>
    </row>
    <row r="174" spans="1:15">
      <c r="A174">
        <f t="shared" si="185"/>
        <v>0</v>
      </c>
      <c r="B174">
        <f t="shared" si="143"/>
        <v>0</v>
      </c>
      <c r="C174" s="121">
        <f>IF(A174=0,0,+spisak!A$4)</f>
        <v>0</v>
      </c>
      <c r="D174">
        <f>IF(A174=0,0,+spisak!C$4)</f>
        <v>0</v>
      </c>
      <c r="E174" s="169">
        <f>IF(A174=0,0,+spisak!#REF!)</f>
        <v>0</v>
      </c>
      <c r="F174">
        <f>IF(A174=0,0,+VLOOKUP($A174,'по изворима и контима'!$A$12:D$499,4,FALSE))</f>
        <v>0</v>
      </c>
      <c r="G174">
        <f>IF(A174=0,0,+VLOOKUP($A174,'по изворима и контима'!$A$12:G$499,5,FALSE))</f>
        <v>0</v>
      </c>
      <c r="H174">
        <f>IF(A174=0,0,+VLOOKUP($A174,'по изворима и контима'!$A$12:H$499,6,FALSE))</f>
        <v>0</v>
      </c>
      <c r="I174">
        <f>IF(A174=0,0,+VLOOKUP($A174,'по изворима и контима'!$A$12:H$499,7,FALSE))</f>
        <v>0</v>
      </c>
      <c r="J174">
        <f>IF(A174=0,0,+VLOOKUP($A174,'по изворима и контима'!$A$12:I$499,8,FALSE))</f>
        <v>0</v>
      </c>
      <c r="K174">
        <f>IF(B174=0,0,+VLOOKUP($A174,'по изворима и контима'!$A$12:J$499,9,FALSE))</f>
        <v>0</v>
      </c>
      <c r="L174">
        <f>IF($A174=0,0,+VLOOKUP($F174,spisak!$C$11:$F$30,3,FALSE))</f>
        <v>0</v>
      </c>
      <c r="M174">
        <f>IF($A174=0,0,+VLOOKUP($F174,spisak!$C$11:$F$30,4,FALSE))</f>
        <v>0</v>
      </c>
      <c r="N174" s="140">
        <f t="shared" ref="N174" si="187">+IF(A174=0,0,"2016-procena")</f>
        <v>0</v>
      </c>
      <c r="O174" s="122">
        <f>IF(A174=0,0,+VLOOKUP($A174,'по изворима и контима'!$A$12:R$499,COLUMN('по изворима и контима'!L:L),FALSE))</f>
        <v>0</v>
      </c>
    </row>
    <row r="175" spans="1:15">
      <c r="A175">
        <f t="shared" si="185"/>
        <v>0</v>
      </c>
      <c r="B175">
        <f t="shared" si="143"/>
        <v>0</v>
      </c>
      <c r="C175" s="121">
        <f>IF(A175=0,0,+spisak!A$4)</f>
        <v>0</v>
      </c>
      <c r="D175">
        <f>IF(A175=0,0,+spisak!C$4)</f>
        <v>0</v>
      </c>
      <c r="E175" s="169">
        <f>IF(A175=0,0,+spisak!#REF!)</f>
        <v>0</v>
      </c>
      <c r="F175">
        <f>IF(A175=0,0,+VLOOKUP($A175,'по изворима и контима'!$A$12:D$499,4,FALSE))</f>
        <v>0</v>
      </c>
      <c r="G175">
        <f>IF(A175=0,0,+VLOOKUP($A175,'по изворима и контима'!$A$12:G$499,5,FALSE))</f>
        <v>0</v>
      </c>
      <c r="H175">
        <f>IF(A175=0,0,+VLOOKUP($A175,'по изворима и контима'!$A$12:H$499,6,FALSE))</f>
        <v>0</v>
      </c>
      <c r="I175">
        <f>IF(A175=0,0,+VLOOKUP($A175,'по изворима и контима'!$A$12:H$499,7,FALSE))</f>
        <v>0</v>
      </c>
      <c r="J175">
        <f>IF(A175=0,0,+VLOOKUP($A175,'по изворима и контима'!$A$12:I$499,8,FALSE))</f>
        <v>0</v>
      </c>
      <c r="K175">
        <f>IF(B175=0,0,+VLOOKUP($A175,'по изворима и контима'!$A$12:J$499,9,FALSE))</f>
        <v>0</v>
      </c>
      <c r="L175">
        <f>IF($A175=0,0,+VLOOKUP($F175,spisak!$C$11:$F$30,3,FALSE))</f>
        <v>0</v>
      </c>
      <c r="M175">
        <f>IF($A175=0,0,+VLOOKUP($F175,spisak!$C$11:$F$30,4,FALSE))</f>
        <v>0</v>
      </c>
      <c r="N175" s="140">
        <f t="shared" ref="N175" si="188">+IF(A175=0,0,"2017")</f>
        <v>0</v>
      </c>
      <c r="O175" s="122">
        <f>IF(A175=0,0,+VLOOKUP($A175,'по изворима и контима'!$A$12:R$499,COLUMN('по изворима и контима'!M:M),FALSE))</f>
        <v>0</v>
      </c>
    </row>
    <row r="176" spans="1:15">
      <c r="A176">
        <f t="shared" si="185"/>
        <v>0</v>
      </c>
      <c r="B176">
        <f t="shared" si="143"/>
        <v>0</v>
      </c>
      <c r="C176" s="121">
        <f>IF(A176=0,0,+spisak!A$4)</f>
        <v>0</v>
      </c>
      <c r="D176">
        <f>IF(A176=0,0,+spisak!C$4)</f>
        <v>0</v>
      </c>
      <c r="E176" s="169">
        <f>IF(A176=0,0,+spisak!#REF!)</f>
        <v>0</v>
      </c>
      <c r="F176">
        <f>IF(A176=0,0,+VLOOKUP($A176,'по изворима и контима'!$A$12:D$499,4,FALSE))</f>
        <v>0</v>
      </c>
      <c r="G176">
        <f>IF(A176=0,0,+VLOOKUP($A176,'по изворима и контима'!$A$12:G$499,5,FALSE))</f>
        <v>0</v>
      </c>
      <c r="H176">
        <f>IF(A176=0,0,+VLOOKUP($A176,'по изворима и контима'!$A$12:H$499,6,FALSE))</f>
        <v>0</v>
      </c>
      <c r="I176">
        <f>IF(A176=0,0,+VLOOKUP($A176,'по изворима и контима'!$A$12:H$499,7,FALSE))</f>
        <v>0</v>
      </c>
      <c r="J176">
        <f>IF(A176=0,0,+VLOOKUP($A176,'по изворима и контима'!$A$12:I$499,8,FALSE))</f>
        <v>0</v>
      </c>
      <c r="K176">
        <f>IF(B176=0,0,+VLOOKUP($A176,'по изворима и контима'!$A$12:J$499,9,FALSE))</f>
        <v>0</v>
      </c>
      <c r="L176">
        <f>IF($A176=0,0,+VLOOKUP($F176,spisak!$C$11:$F$30,3,FALSE))</f>
        <v>0</v>
      </c>
      <c r="M176">
        <f>IF($A176=0,0,+VLOOKUP($F176,spisak!$C$11:$F$30,4,FALSE))</f>
        <v>0</v>
      </c>
      <c r="N176" s="140">
        <f t="shared" ref="N176" si="189">+IF(A176=0,0,"2018")</f>
        <v>0</v>
      </c>
      <c r="O176" s="122">
        <f>IF(C176=0,0,+VLOOKUP($A176,'по изворима и контима'!$A$12:R$499,COLUMN('по изворима и контима'!N:N),FALSE))</f>
        <v>0</v>
      </c>
    </row>
    <row r="177" spans="1:15">
      <c r="A177">
        <f t="shared" si="185"/>
        <v>0</v>
      </c>
      <c r="B177">
        <f t="shared" si="143"/>
        <v>0</v>
      </c>
      <c r="C177" s="121">
        <f>IF(A177=0,0,+spisak!A$4)</f>
        <v>0</v>
      </c>
      <c r="D177">
        <f>IF(A177=0,0,+spisak!C$4)</f>
        <v>0</v>
      </c>
      <c r="E177" s="169">
        <f>IF(A177=0,0,+spisak!#REF!)</f>
        <v>0</v>
      </c>
      <c r="F177">
        <f>IF(A177=0,0,+VLOOKUP($A177,'по изворима и контима'!$A$12:D$499,4,FALSE))</f>
        <v>0</v>
      </c>
      <c r="G177">
        <f>IF(A177=0,0,+VLOOKUP($A177,'по изворима и контима'!$A$12:G$499,5,FALSE))</f>
        <v>0</v>
      </c>
      <c r="H177">
        <f>IF(A177=0,0,+VLOOKUP($A177,'по изворима и контима'!$A$12:H$499,6,FALSE))</f>
        <v>0</v>
      </c>
      <c r="I177">
        <f>IF(A177=0,0,+VLOOKUP($A177,'по изворима и контима'!$A$12:H$499,7,FALSE))</f>
        <v>0</v>
      </c>
      <c r="J177">
        <f>IF(A177=0,0,+VLOOKUP($A177,'по изворима и контима'!$A$12:I$499,8,FALSE))</f>
        <v>0</v>
      </c>
      <c r="K177">
        <f>IF(B177=0,0,+VLOOKUP($A177,'по изворима и контима'!$A$12:J$499,9,FALSE))</f>
        <v>0</v>
      </c>
      <c r="L177">
        <f>IF($A177=0,0,+VLOOKUP($F177,spisak!$C$11:$F$30,3,FALSE))</f>
        <v>0</v>
      </c>
      <c r="M177">
        <f>IF($A177=0,0,+VLOOKUP($F177,spisak!$C$11:$F$30,4,FALSE))</f>
        <v>0</v>
      </c>
      <c r="N177" s="140">
        <f t="shared" ref="N177" si="190">+IF(A177=0,0,"2019")</f>
        <v>0</v>
      </c>
      <c r="O177" s="122">
        <f>IF(C177=0,0,+VLOOKUP($A177,'по изворима и контима'!$A$12:R$499,COLUMN('по изворима и контима'!O:O),FALSE))</f>
        <v>0</v>
      </c>
    </row>
    <row r="178" spans="1:15">
      <c r="A178">
        <f t="shared" si="185"/>
        <v>0</v>
      </c>
      <c r="B178">
        <f t="shared" si="143"/>
        <v>0</v>
      </c>
      <c r="C178" s="121">
        <f>IF(A178=0,0,+spisak!A$4)</f>
        <v>0</v>
      </c>
      <c r="D178">
        <f>IF(A178=0,0,+spisak!C$4)</f>
        <v>0</v>
      </c>
      <c r="E178" s="169">
        <f>IF(A178=0,0,+spisak!#REF!)</f>
        <v>0</v>
      </c>
      <c r="F178">
        <f>IF(A178=0,0,+VLOOKUP($A178,'по изворима и контима'!$A$12:D$499,4,FALSE))</f>
        <v>0</v>
      </c>
      <c r="G178">
        <f>IF(A178=0,0,+VLOOKUP($A178,'по изворима и контима'!$A$12:G$499,5,FALSE))</f>
        <v>0</v>
      </c>
      <c r="H178">
        <f>IF(A178=0,0,+VLOOKUP($A178,'по изворима и контима'!$A$12:H$499,6,FALSE))</f>
        <v>0</v>
      </c>
      <c r="I178">
        <f>IF(A178=0,0,+VLOOKUP($A178,'по изворима и контима'!$A$12:H$499,7,FALSE))</f>
        <v>0</v>
      </c>
      <c r="J178">
        <f>IF(A178=0,0,+VLOOKUP($A178,'по изворима и контима'!$A$12:I$499,8,FALSE))</f>
        <v>0</v>
      </c>
      <c r="K178">
        <f>IF(B178=0,0,+VLOOKUP($A178,'по изворима и контима'!$A$12:J$499,9,FALSE))</f>
        <v>0</v>
      </c>
      <c r="L178">
        <f>IF($A178=0,0,+VLOOKUP($F178,spisak!$C$11:$F$30,3,FALSE))</f>
        <v>0</v>
      </c>
      <c r="M178">
        <f>IF($A178=0,0,+VLOOKUP($F178,spisak!$C$11:$F$30,4,FALSE))</f>
        <v>0</v>
      </c>
      <c r="N178" s="140">
        <f t="shared" ref="N178" si="191">+IF(A178=0,0,"nakon 2019")</f>
        <v>0</v>
      </c>
      <c r="O178" s="122">
        <f>IF(C178=0,0,+VLOOKUP($A178,'по изворима и контима'!$A$12:R$499,COLUMN('по изворима и контима'!P:P),FALSE))</f>
        <v>0</v>
      </c>
    </row>
    <row r="179" spans="1:15">
      <c r="A179">
        <f>+IF(MAX(A$4:A176)&gt;=A$1,0,MAX(A$4:A176)+1)</f>
        <v>0</v>
      </c>
      <c r="B179">
        <f t="shared" si="143"/>
        <v>0</v>
      </c>
      <c r="C179" s="121">
        <f>IF(A179=0,0,+spisak!A$4)</f>
        <v>0</v>
      </c>
      <c r="D179">
        <f>IF(A179=0,0,+spisak!C$4)</f>
        <v>0</v>
      </c>
      <c r="E179" s="169">
        <f>IF(A179=0,0,+spisak!#REF!)</f>
        <v>0</v>
      </c>
      <c r="F179">
        <f>IF(A179=0,0,+VLOOKUP($A179,'по изворима и контима'!$A$12:D$499,4,FALSE))</f>
        <v>0</v>
      </c>
      <c r="G179">
        <f>IF(A179=0,0,+VLOOKUP($A179,'по изворима и контима'!$A$12:G$499,5,FALSE))</f>
        <v>0</v>
      </c>
      <c r="H179">
        <f>IF(A179=0,0,+VLOOKUP($A179,'по изворима и контима'!$A$12:H$499,6,FALSE))</f>
        <v>0</v>
      </c>
      <c r="I179">
        <f>IF(A179=0,0,+VLOOKUP($A179,'по изворима и контима'!$A$12:H$499,7,FALSE))</f>
        <v>0</v>
      </c>
      <c r="J179">
        <f>IF(A179=0,0,+VLOOKUP($A179,'по изворима и контима'!$A$12:I$499,8,FALSE))</f>
        <v>0</v>
      </c>
      <c r="K179">
        <f>IF(B179=0,0,+VLOOKUP($A179,'по изворима и контима'!$A$12:J$499,9,FALSE))</f>
        <v>0</v>
      </c>
      <c r="L179">
        <f>IF($A179=0,0,+VLOOKUP($F179,spisak!$C$11:$F$30,3,FALSE))</f>
        <v>0</v>
      </c>
      <c r="M179">
        <f>IF($A179=0,0,+VLOOKUP($F179,spisak!$C$11:$F$30,4,FALSE))</f>
        <v>0</v>
      </c>
      <c r="N179" s="140">
        <f t="shared" ref="N179" si="192">+IF(A179=0,0,"do 2015")</f>
        <v>0</v>
      </c>
      <c r="O179" s="122">
        <f>IF(A179=0,0,+VLOOKUP($A179,'по изворима и контима'!$A$12:L$499,COLUMN('по изворима и контима'!J:J),FALSE))</f>
        <v>0</v>
      </c>
    </row>
    <row r="180" spans="1:15">
      <c r="A180">
        <f>+A179</f>
        <v>0</v>
      </c>
      <c r="B180">
        <f t="shared" si="143"/>
        <v>0</v>
      </c>
      <c r="C180" s="121">
        <f>IF(A180=0,0,+spisak!A$4)</f>
        <v>0</v>
      </c>
      <c r="D180">
        <f>IF(A180=0,0,+spisak!C$4)</f>
        <v>0</v>
      </c>
      <c r="E180" s="169">
        <f>IF(A180=0,0,+spisak!#REF!)</f>
        <v>0</v>
      </c>
      <c r="F180">
        <f>IF(A180=0,0,+VLOOKUP($A180,'по изворима и контима'!$A$12:D$499,4,FALSE))</f>
        <v>0</v>
      </c>
      <c r="G180">
        <f>IF(A180=0,0,+VLOOKUP($A180,'по изворима и контима'!$A$12:G$499,5,FALSE))</f>
        <v>0</v>
      </c>
      <c r="H180">
        <f>IF(A180=0,0,+VLOOKUP($A180,'по изворима и контима'!$A$12:H$499,6,FALSE))</f>
        <v>0</v>
      </c>
      <c r="I180">
        <f>IF(A180=0,0,+VLOOKUP($A180,'по изворима и контима'!$A$12:H$499,7,FALSE))</f>
        <v>0</v>
      </c>
      <c r="J180">
        <f>IF(A180=0,0,+VLOOKUP($A180,'по изворима и контима'!$A$12:I$499,8,FALSE))</f>
        <v>0</v>
      </c>
      <c r="K180">
        <f>IF(B180=0,0,+VLOOKUP($A180,'по изворима и контима'!$A$12:J$499,9,FALSE))</f>
        <v>0</v>
      </c>
      <c r="L180">
        <f>IF($A180=0,0,+VLOOKUP($F180,spisak!$C$11:$F$30,3,FALSE))</f>
        <v>0</v>
      </c>
      <c r="M180">
        <f>IF($A180=0,0,+VLOOKUP($F180,spisak!$C$11:$F$30,4,FALSE))</f>
        <v>0</v>
      </c>
      <c r="N180" s="140">
        <f t="shared" ref="N180" si="193">+IF(A180=0,0,"2016-plan")</f>
        <v>0</v>
      </c>
      <c r="O180" s="122">
        <f>IF(A180=0,0,+VLOOKUP($A180,'по изворима и контима'!$A$12:R$499,COLUMN('по изворима и контима'!K:K),FALSE))</f>
        <v>0</v>
      </c>
    </row>
    <row r="181" spans="1:15">
      <c r="A181">
        <f t="shared" ref="A181:A192" si="194">+A180</f>
        <v>0</v>
      </c>
      <c r="B181">
        <f t="shared" si="143"/>
        <v>0</v>
      </c>
      <c r="C181" s="121">
        <f>IF(A181=0,0,+spisak!A$4)</f>
        <v>0</v>
      </c>
      <c r="D181">
        <f>IF(A181=0,0,+spisak!C$4)</f>
        <v>0</v>
      </c>
      <c r="E181" s="169">
        <f>IF(A181=0,0,+spisak!#REF!)</f>
        <v>0</v>
      </c>
      <c r="F181">
        <f>IF(A181=0,0,+VLOOKUP($A181,'по изворима и контима'!$A$12:D$499,4,FALSE))</f>
        <v>0</v>
      </c>
      <c r="G181">
        <f>IF(A181=0,0,+VLOOKUP($A181,'по изворима и контима'!$A$12:G$499,5,FALSE))</f>
        <v>0</v>
      </c>
      <c r="H181">
        <f>IF(A181=0,0,+VLOOKUP($A181,'по изворима и контима'!$A$12:H$499,6,FALSE))</f>
        <v>0</v>
      </c>
      <c r="I181">
        <f>IF(A181=0,0,+VLOOKUP($A181,'по изворима и контима'!$A$12:H$499,7,FALSE))</f>
        <v>0</v>
      </c>
      <c r="J181">
        <f>IF(A181=0,0,+VLOOKUP($A181,'по изворима и контима'!$A$12:I$499,8,FALSE))</f>
        <v>0</v>
      </c>
      <c r="K181">
        <f>IF(B181=0,0,+VLOOKUP($A181,'по изворима и контима'!$A$12:J$499,9,FALSE))</f>
        <v>0</v>
      </c>
      <c r="L181">
        <f>IF($A181=0,0,+VLOOKUP($F181,spisak!$C$11:$F$30,3,FALSE))</f>
        <v>0</v>
      </c>
      <c r="M181">
        <f>IF($A181=0,0,+VLOOKUP($F181,spisak!$C$11:$F$30,4,FALSE))</f>
        <v>0</v>
      </c>
      <c r="N181" s="140">
        <f t="shared" ref="N181" si="195">+IF(A181=0,0,"2016-procena")</f>
        <v>0</v>
      </c>
      <c r="O181" s="122">
        <f>IF(A181=0,0,+VLOOKUP($A181,'по изворима и контима'!$A$12:R$499,COLUMN('по изворима и контима'!L:L),FALSE))</f>
        <v>0</v>
      </c>
    </row>
    <row r="182" spans="1:15">
      <c r="A182">
        <f t="shared" si="194"/>
        <v>0</v>
      </c>
      <c r="B182">
        <f t="shared" si="143"/>
        <v>0</v>
      </c>
      <c r="C182" s="121">
        <f>IF(A182=0,0,+spisak!A$4)</f>
        <v>0</v>
      </c>
      <c r="D182">
        <f>IF(A182=0,0,+spisak!C$4)</f>
        <v>0</v>
      </c>
      <c r="E182" s="169">
        <f>IF(A182=0,0,+spisak!#REF!)</f>
        <v>0</v>
      </c>
      <c r="F182">
        <f>IF(A182=0,0,+VLOOKUP($A182,'по изворима и контима'!$A$12:D$499,4,FALSE))</f>
        <v>0</v>
      </c>
      <c r="G182">
        <f>IF(A182=0,0,+VLOOKUP($A182,'по изворима и контима'!$A$12:G$499,5,FALSE))</f>
        <v>0</v>
      </c>
      <c r="H182">
        <f>IF(A182=0,0,+VLOOKUP($A182,'по изворима и контима'!$A$12:H$499,6,FALSE))</f>
        <v>0</v>
      </c>
      <c r="I182">
        <f>IF(A182=0,0,+VLOOKUP($A182,'по изворима и контима'!$A$12:H$499,7,FALSE))</f>
        <v>0</v>
      </c>
      <c r="J182">
        <f>IF(A182=0,0,+VLOOKUP($A182,'по изворима и контима'!$A$12:I$499,8,FALSE))</f>
        <v>0</v>
      </c>
      <c r="K182">
        <f>IF(B182=0,0,+VLOOKUP($A182,'по изворима и контима'!$A$12:J$499,9,FALSE))</f>
        <v>0</v>
      </c>
      <c r="L182">
        <f>IF($A182=0,0,+VLOOKUP($F182,spisak!$C$11:$F$30,3,FALSE))</f>
        <v>0</v>
      </c>
      <c r="M182">
        <f>IF($A182=0,0,+VLOOKUP($F182,spisak!$C$11:$F$30,4,FALSE))</f>
        <v>0</v>
      </c>
      <c r="N182" s="140">
        <f t="shared" ref="N182" si="196">+IF(A182=0,0,"2017")</f>
        <v>0</v>
      </c>
      <c r="O182" s="122">
        <f>IF(A182=0,0,+VLOOKUP($A182,'по изворима и контима'!$A$12:R$499,COLUMN('по изворима и контима'!M:M),FALSE))</f>
        <v>0</v>
      </c>
    </row>
    <row r="183" spans="1:15">
      <c r="A183">
        <f t="shared" si="194"/>
        <v>0</v>
      </c>
      <c r="B183">
        <f t="shared" si="143"/>
        <v>0</v>
      </c>
      <c r="C183" s="121">
        <f>IF(A183=0,0,+spisak!A$4)</f>
        <v>0</v>
      </c>
      <c r="D183">
        <f>IF(A183=0,0,+spisak!C$4)</f>
        <v>0</v>
      </c>
      <c r="E183" s="169">
        <f>IF(A183=0,0,+spisak!#REF!)</f>
        <v>0</v>
      </c>
      <c r="F183">
        <f>IF(A183=0,0,+VLOOKUP($A183,'по изворима и контима'!$A$12:D$499,4,FALSE))</f>
        <v>0</v>
      </c>
      <c r="G183">
        <f>IF(A183=0,0,+VLOOKUP($A183,'по изворима и контима'!$A$12:G$499,5,FALSE))</f>
        <v>0</v>
      </c>
      <c r="H183">
        <f>IF(A183=0,0,+VLOOKUP($A183,'по изворима и контима'!$A$12:H$499,6,FALSE))</f>
        <v>0</v>
      </c>
      <c r="I183">
        <f>IF(A183=0,0,+VLOOKUP($A183,'по изворима и контима'!$A$12:H$499,7,FALSE))</f>
        <v>0</v>
      </c>
      <c r="J183">
        <f>IF(A183=0,0,+VLOOKUP($A183,'по изворима и контима'!$A$12:I$499,8,FALSE))</f>
        <v>0</v>
      </c>
      <c r="K183">
        <f>IF(B183=0,0,+VLOOKUP($A183,'по изворима и контима'!$A$12:J$499,9,FALSE))</f>
        <v>0</v>
      </c>
      <c r="L183">
        <f>IF($A183=0,0,+VLOOKUP($F183,spisak!$C$11:$F$30,3,FALSE))</f>
        <v>0</v>
      </c>
      <c r="M183">
        <f>IF($A183=0,0,+VLOOKUP($F183,spisak!$C$11:$F$30,4,FALSE))</f>
        <v>0</v>
      </c>
      <c r="N183" s="140">
        <f t="shared" ref="N183" si="197">+IF(A183=0,0,"2018")</f>
        <v>0</v>
      </c>
      <c r="O183" s="122">
        <f>IF(C183=0,0,+VLOOKUP($A183,'по изворима и контима'!$A$12:R$499,COLUMN('по изворима и контима'!N:N),FALSE))</f>
        <v>0</v>
      </c>
    </row>
    <row r="184" spans="1:15">
      <c r="A184">
        <f t="shared" si="194"/>
        <v>0</v>
      </c>
      <c r="B184">
        <f t="shared" si="143"/>
        <v>0</v>
      </c>
      <c r="C184" s="121">
        <f>IF(A184=0,0,+spisak!A$4)</f>
        <v>0</v>
      </c>
      <c r="D184">
        <f>IF(A184=0,0,+spisak!C$4)</f>
        <v>0</v>
      </c>
      <c r="E184" s="169">
        <f>IF(A184=0,0,+spisak!#REF!)</f>
        <v>0</v>
      </c>
      <c r="F184">
        <f>IF(A184=0,0,+VLOOKUP($A184,'по изворима и контима'!$A$12:D$499,4,FALSE))</f>
        <v>0</v>
      </c>
      <c r="G184">
        <f>IF(A184=0,0,+VLOOKUP($A184,'по изворима и контима'!$A$12:G$499,5,FALSE))</f>
        <v>0</v>
      </c>
      <c r="H184">
        <f>IF(A184=0,0,+VLOOKUP($A184,'по изворима и контима'!$A$12:H$499,6,FALSE))</f>
        <v>0</v>
      </c>
      <c r="I184">
        <f>IF(A184=0,0,+VLOOKUP($A184,'по изворима и контима'!$A$12:H$499,7,FALSE))</f>
        <v>0</v>
      </c>
      <c r="J184">
        <f>IF(A184=0,0,+VLOOKUP($A184,'по изворима и контима'!$A$12:I$499,8,FALSE))</f>
        <v>0</v>
      </c>
      <c r="K184">
        <f>IF(B184=0,0,+VLOOKUP($A184,'по изворима и контима'!$A$12:J$499,9,FALSE))</f>
        <v>0</v>
      </c>
      <c r="L184">
        <f>IF($A184=0,0,+VLOOKUP($F184,spisak!$C$11:$F$30,3,FALSE))</f>
        <v>0</v>
      </c>
      <c r="M184">
        <f>IF($A184=0,0,+VLOOKUP($F184,spisak!$C$11:$F$30,4,FALSE))</f>
        <v>0</v>
      </c>
      <c r="N184" s="140">
        <f t="shared" ref="N184" si="198">+IF(A184=0,0,"2019")</f>
        <v>0</v>
      </c>
      <c r="O184" s="122">
        <f>IF(C184=0,0,+VLOOKUP($A184,'по изворима и контима'!$A$12:R$499,COLUMN('по изворима и контима'!O:O),FALSE))</f>
        <v>0</v>
      </c>
    </row>
    <row r="185" spans="1:15">
      <c r="A185">
        <f t="shared" si="194"/>
        <v>0</v>
      </c>
      <c r="B185">
        <f t="shared" si="143"/>
        <v>0</v>
      </c>
      <c r="C185" s="121">
        <f>IF(A185=0,0,+spisak!A$4)</f>
        <v>0</v>
      </c>
      <c r="D185">
        <f>IF(A185=0,0,+spisak!C$4)</f>
        <v>0</v>
      </c>
      <c r="E185" s="169">
        <f>IF(A185=0,0,+spisak!#REF!)</f>
        <v>0</v>
      </c>
      <c r="F185">
        <f>IF(A185=0,0,+VLOOKUP($A185,'по изворима и контима'!$A$12:D$499,4,FALSE))</f>
        <v>0</v>
      </c>
      <c r="G185">
        <f>IF(A185=0,0,+VLOOKUP($A185,'по изворима и контима'!$A$12:G$499,5,FALSE))</f>
        <v>0</v>
      </c>
      <c r="H185">
        <f>IF(A185=0,0,+VLOOKUP($A185,'по изворима и контима'!$A$12:H$499,6,FALSE))</f>
        <v>0</v>
      </c>
      <c r="I185">
        <f>IF(A185=0,0,+VLOOKUP($A185,'по изворима и контима'!$A$12:H$499,7,FALSE))</f>
        <v>0</v>
      </c>
      <c r="J185">
        <f>IF(A185=0,0,+VLOOKUP($A185,'по изворима и контима'!$A$12:I$499,8,FALSE))</f>
        <v>0</v>
      </c>
      <c r="K185">
        <f>IF(B185=0,0,+VLOOKUP($A185,'по изворима и контима'!$A$12:J$499,9,FALSE))</f>
        <v>0</v>
      </c>
      <c r="L185">
        <f>IF($A185=0,0,+VLOOKUP($F185,spisak!$C$11:$F$30,3,FALSE))</f>
        <v>0</v>
      </c>
      <c r="M185">
        <f>IF($A185=0,0,+VLOOKUP($F185,spisak!$C$11:$F$30,4,FALSE))</f>
        <v>0</v>
      </c>
      <c r="N185" s="140">
        <f t="shared" ref="N185" si="199">+IF(A185=0,0,"nakon 2019")</f>
        <v>0</v>
      </c>
      <c r="O185" s="122">
        <f>IF(C185=0,0,+VLOOKUP($A185,'по изворима и контима'!$A$12:R$499,COLUMN('по изворима и контима'!P:P),FALSE))</f>
        <v>0</v>
      </c>
    </row>
    <row r="186" spans="1:15">
      <c r="A186">
        <f>+IF(MAX(A$4:A183)&gt;=A$1,0,MAX(A$4:A183)+1)</f>
        <v>0</v>
      </c>
      <c r="B186">
        <f t="shared" si="143"/>
        <v>0</v>
      </c>
      <c r="C186" s="121">
        <f>IF(A186=0,0,+spisak!A$4)</f>
        <v>0</v>
      </c>
      <c r="D186">
        <f>IF(A186=0,0,+spisak!C$4)</f>
        <v>0</v>
      </c>
      <c r="E186" s="169">
        <f>IF(A186=0,0,+spisak!#REF!)</f>
        <v>0</v>
      </c>
      <c r="F186">
        <f>IF(A186=0,0,+VLOOKUP($A186,'по изворима и контима'!$A$12:D$499,4,FALSE))</f>
        <v>0</v>
      </c>
      <c r="G186">
        <f>IF(A186=0,0,+VLOOKUP($A186,'по изворима и контима'!$A$12:G$499,5,FALSE))</f>
        <v>0</v>
      </c>
      <c r="H186">
        <f>IF(A186=0,0,+VLOOKUP($A186,'по изворима и контима'!$A$12:H$499,6,FALSE))</f>
        <v>0</v>
      </c>
      <c r="I186">
        <f>IF(A186=0,0,+VLOOKUP($A186,'по изворима и контима'!$A$12:H$499,7,FALSE))</f>
        <v>0</v>
      </c>
      <c r="J186">
        <f>IF(A186=0,0,+VLOOKUP($A186,'по изворима и контима'!$A$12:I$499,8,FALSE))</f>
        <v>0</v>
      </c>
      <c r="K186">
        <f>IF(B186=0,0,+VLOOKUP($A186,'по изворима и контима'!$A$12:J$499,9,FALSE))</f>
        <v>0</v>
      </c>
      <c r="L186">
        <f>IF($A186=0,0,+VLOOKUP($F186,spisak!$C$11:$F$30,3,FALSE))</f>
        <v>0</v>
      </c>
      <c r="M186">
        <f>IF($A186=0,0,+VLOOKUP($F186,spisak!$C$11:$F$30,4,FALSE))</f>
        <v>0</v>
      </c>
      <c r="N186" s="140">
        <f t="shared" ref="N186" si="200">+IF(A186=0,0,"do 2015")</f>
        <v>0</v>
      </c>
      <c r="O186" s="122">
        <f>IF(A186=0,0,+VLOOKUP($A186,'по изворима и контима'!$A$12:L$499,COLUMN('по изворима и контима'!J:J),FALSE))</f>
        <v>0</v>
      </c>
    </row>
    <row r="187" spans="1:15">
      <c r="A187">
        <f>+A186</f>
        <v>0</v>
      </c>
      <c r="B187">
        <f t="shared" si="143"/>
        <v>0</v>
      </c>
      <c r="C187" s="121">
        <f>IF(A187=0,0,+spisak!A$4)</f>
        <v>0</v>
      </c>
      <c r="D187">
        <f>IF(A187=0,0,+spisak!C$4)</f>
        <v>0</v>
      </c>
      <c r="E187" s="169">
        <f>IF(A187=0,0,+spisak!#REF!)</f>
        <v>0</v>
      </c>
      <c r="F187">
        <f>IF(A187=0,0,+VLOOKUP($A187,'по изворима и контима'!$A$12:D$499,4,FALSE))</f>
        <v>0</v>
      </c>
      <c r="G187">
        <f>IF(A187=0,0,+VLOOKUP($A187,'по изворима и контима'!$A$12:G$499,5,FALSE))</f>
        <v>0</v>
      </c>
      <c r="H187">
        <f>IF(A187=0,0,+VLOOKUP($A187,'по изворима и контима'!$A$12:H$499,6,FALSE))</f>
        <v>0</v>
      </c>
      <c r="I187">
        <f>IF(A187=0,0,+VLOOKUP($A187,'по изворима и контима'!$A$12:H$499,7,FALSE))</f>
        <v>0</v>
      </c>
      <c r="J187">
        <f>IF(A187=0,0,+VLOOKUP($A187,'по изворима и контима'!$A$12:I$499,8,FALSE))</f>
        <v>0</v>
      </c>
      <c r="K187">
        <f>IF(B187=0,0,+VLOOKUP($A187,'по изворима и контима'!$A$12:J$499,9,FALSE))</f>
        <v>0</v>
      </c>
      <c r="L187">
        <f>IF($A187=0,0,+VLOOKUP($F187,spisak!$C$11:$F$30,3,FALSE))</f>
        <v>0</v>
      </c>
      <c r="M187">
        <f>IF($A187=0,0,+VLOOKUP($F187,spisak!$C$11:$F$30,4,FALSE))</f>
        <v>0</v>
      </c>
      <c r="N187" s="140">
        <f t="shared" ref="N187" si="201">+IF(A187=0,0,"2016-plan")</f>
        <v>0</v>
      </c>
      <c r="O187" s="122">
        <f>IF(A187=0,0,+VLOOKUP($A187,'по изворима и контима'!$A$12:R$499,COLUMN('по изворима и контима'!K:K),FALSE))</f>
        <v>0</v>
      </c>
    </row>
    <row r="188" spans="1:15">
      <c r="A188">
        <f t="shared" si="194"/>
        <v>0</v>
      </c>
      <c r="B188">
        <f t="shared" si="143"/>
        <v>0</v>
      </c>
      <c r="C188" s="121">
        <f>IF(A188=0,0,+spisak!A$4)</f>
        <v>0</v>
      </c>
      <c r="D188">
        <f>IF(A188=0,0,+spisak!C$4)</f>
        <v>0</v>
      </c>
      <c r="E188" s="169">
        <f>IF(A188=0,0,+spisak!#REF!)</f>
        <v>0</v>
      </c>
      <c r="F188">
        <f>IF(A188=0,0,+VLOOKUP($A188,'по изворима и контима'!$A$12:D$499,4,FALSE))</f>
        <v>0</v>
      </c>
      <c r="G188">
        <f>IF(A188=0,0,+VLOOKUP($A188,'по изворима и контима'!$A$12:G$499,5,FALSE))</f>
        <v>0</v>
      </c>
      <c r="H188">
        <f>IF(A188=0,0,+VLOOKUP($A188,'по изворима и контима'!$A$12:H$499,6,FALSE))</f>
        <v>0</v>
      </c>
      <c r="I188">
        <f>IF(A188=0,0,+VLOOKUP($A188,'по изворима и контима'!$A$12:H$499,7,FALSE))</f>
        <v>0</v>
      </c>
      <c r="J188">
        <f>IF(A188=0,0,+VLOOKUP($A188,'по изворима и контима'!$A$12:I$499,8,FALSE))</f>
        <v>0</v>
      </c>
      <c r="K188">
        <f>IF(B188=0,0,+VLOOKUP($A188,'по изворима и контима'!$A$12:J$499,9,FALSE))</f>
        <v>0</v>
      </c>
      <c r="L188">
        <f>IF($A188=0,0,+VLOOKUP($F188,spisak!$C$11:$F$30,3,FALSE))</f>
        <v>0</v>
      </c>
      <c r="M188">
        <f>IF($A188=0,0,+VLOOKUP($F188,spisak!$C$11:$F$30,4,FALSE))</f>
        <v>0</v>
      </c>
      <c r="N188" s="140">
        <f t="shared" ref="N188" si="202">+IF(A188=0,0,"2016-procena")</f>
        <v>0</v>
      </c>
      <c r="O188" s="122">
        <f>IF(A188=0,0,+VLOOKUP($A188,'по изворима и контима'!$A$12:R$499,COLUMN('по изворима и контима'!L:L),FALSE))</f>
        <v>0</v>
      </c>
    </row>
    <row r="189" spans="1:15">
      <c r="A189">
        <f t="shared" si="194"/>
        <v>0</v>
      </c>
      <c r="B189">
        <f t="shared" si="143"/>
        <v>0</v>
      </c>
      <c r="C189" s="121">
        <f>IF(A189=0,0,+spisak!A$4)</f>
        <v>0</v>
      </c>
      <c r="D189">
        <f>IF(A189=0,0,+spisak!C$4)</f>
        <v>0</v>
      </c>
      <c r="E189" s="169">
        <f>IF(A189=0,0,+spisak!#REF!)</f>
        <v>0</v>
      </c>
      <c r="F189">
        <f>IF(A189=0,0,+VLOOKUP($A189,'по изворима и контима'!$A$12:D$499,4,FALSE))</f>
        <v>0</v>
      </c>
      <c r="G189">
        <f>IF(A189=0,0,+VLOOKUP($A189,'по изворима и контима'!$A$12:G$499,5,FALSE))</f>
        <v>0</v>
      </c>
      <c r="H189">
        <f>IF(A189=0,0,+VLOOKUP($A189,'по изворима и контима'!$A$12:H$499,6,FALSE))</f>
        <v>0</v>
      </c>
      <c r="I189">
        <f>IF(A189=0,0,+VLOOKUP($A189,'по изворима и контима'!$A$12:H$499,7,FALSE))</f>
        <v>0</v>
      </c>
      <c r="J189">
        <f>IF(A189=0,0,+VLOOKUP($A189,'по изворима и контима'!$A$12:I$499,8,FALSE))</f>
        <v>0</v>
      </c>
      <c r="K189">
        <f>IF(B189=0,0,+VLOOKUP($A189,'по изворима и контима'!$A$12:J$499,9,FALSE))</f>
        <v>0</v>
      </c>
      <c r="L189">
        <f>IF($A189=0,0,+VLOOKUP($F189,spisak!$C$11:$F$30,3,FALSE))</f>
        <v>0</v>
      </c>
      <c r="M189">
        <f>IF($A189=0,0,+VLOOKUP($F189,spisak!$C$11:$F$30,4,FALSE))</f>
        <v>0</v>
      </c>
      <c r="N189" s="140">
        <f t="shared" ref="N189" si="203">+IF(A189=0,0,"2017")</f>
        <v>0</v>
      </c>
      <c r="O189" s="122">
        <f>IF(A189=0,0,+VLOOKUP($A189,'по изворима и контима'!$A$12:R$499,COLUMN('по изворима и контима'!M:M),FALSE))</f>
        <v>0</v>
      </c>
    </row>
    <row r="190" spans="1:15">
      <c r="A190">
        <f t="shared" si="194"/>
        <v>0</v>
      </c>
      <c r="B190">
        <f t="shared" si="143"/>
        <v>0</v>
      </c>
      <c r="C190" s="121">
        <f>IF(A190=0,0,+spisak!A$4)</f>
        <v>0</v>
      </c>
      <c r="D190">
        <f>IF(A190=0,0,+spisak!C$4)</f>
        <v>0</v>
      </c>
      <c r="E190" s="169">
        <f>IF(A190=0,0,+spisak!#REF!)</f>
        <v>0</v>
      </c>
      <c r="F190">
        <f>IF(A190=0,0,+VLOOKUP($A190,'по изворима и контима'!$A$12:D$499,4,FALSE))</f>
        <v>0</v>
      </c>
      <c r="G190">
        <f>IF(A190=0,0,+VLOOKUP($A190,'по изворима и контима'!$A$12:G$499,5,FALSE))</f>
        <v>0</v>
      </c>
      <c r="H190">
        <f>IF(A190=0,0,+VLOOKUP($A190,'по изворима и контима'!$A$12:H$499,6,FALSE))</f>
        <v>0</v>
      </c>
      <c r="I190">
        <f>IF(A190=0,0,+VLOOKUP($A190,'по изворима и контима'!$A$12:H$499,7,FALSE))</f>
        <v>0</v>
      </c>
      <c r="J190">
        <f>IF(A190=0,0,+VLOOKUP($A190,'по изворима и контима'!$A$12:I$499,8,FALSE))</f>
        <v>0</v>
      </c>
      <c r="K190">
        <f>IF(B190=0,0,+VLOOKUP($A190,'по изворима и контима'!$A$12:J$499,9,FALSE))</f>
        <v>0</v>
      </c>
      <c r="L190">
        <f>IF($A190=0,0,+VLOOKUP($F190,spisak!$C$11:$F$30,3,FALSE))</f>
        <v>0</v>
      </c>
      <c r="M190">
        <f>IF($A190=0,0,+VLOOKUP($F190,spisak!$C$11:$F$30,4,FALSE))</f>
        <v>0</v>
      </c>
      <c r="N190" s="140">
        <f t="shared" ref="N190" si="204">+IF(A190=0,0,"2018")</f>
        <v>0</v>
      </c>
      <c r="O190" s="122">
        <f>IF(C190=0,0,+VLOOKUP($A190,'по изворима и контима'!$A$12:R$499,COLUMN('по изворима и контима'!N:N),FALSE))</f>
        <v>0</v>
      </c>
    </row>
    <row r="191" spans="1:15">
      <c r="A191">
        <f t="shared" si="194"/>
        <v>0</v>
      </c>
      <c r="B191">
        <f t="shared" si="143"/>
        <v>0</v>
      </c>
      <c r="C191" s="121">
        <f>IF(A191=0,0,+spisak!A$4)</f>
        <v>0</v>
      </c>
      <c r="D191">
        <f>IF(A191=0,0,+spisak!C$4)</f>
        <v>0</v>
      </c>
      <c r="E191" s="169">
        <f>IF(A191=0,0,+spisak!#REF!)</f>
        <v>0</v>
      </c>
      <c r="F191">
        <f>IF(A191=0,0,+VLOOKUP($A191,'по изворима и контима'!$A$12:D$499,4,FALSE))</f>
        <v>0</v>
      </c>
      <c r="G191">
        <f>IF(A191=0,0,+VLOOKUP($A191,'по изворима и контима'!$A$12:G$499,5,FALSE))</f>
        <v>0</v>
      </c>
      <c r="H191">
        <f>IF(A191=0,0,+VLOOKUP($A191,'по изворима и контима'!$A$12:H$499,6,FALSE))</f>
        <v>0</v>
      </c>
      <c r="I191">
        <f>IF(A191=0,0,+VLOOKUP($A191,'по изворима и контима'!$A$12:H$499,7,FALSE))</f>
        <v>0</v>
      </c>
      <c r="J191">
        <f>IF(A191=0,0,+VLOOKUP($A191,'по изворима и контима'!$A$12:I$499,8,FALSE))</f>
        <v>0</v>
      </c>
      <c r="K191">
        <f>IF(B191=0,0,+VLOOKUP($A191,'по изворима и контима'!$A$12:J$499,9,FALSE))</f>
        <v>0</v>
      </c>
      <c r="L191">
        <f>IF($A191=0,0,+VLOOKUP($F191,spisak!$C$11:$F$30,3,FALSE))</f>
        <v>0</v>
      </c>
      <c r="M191">
        <f>IF($A191=0,0,+VLOOKUP($F191,spisak!$C$11:$F$30,4,FALSE))</f>
        <v>0</v>
      </c>
      <c r="N191" s="140">
        <f t="shared" ref="N191" si="205">+IF(A191=0,0,"2019")</f>
        <v>0</v>
      </c>
      <c r="O191" s="122">
        <f>IF(C191=0,0,+VLOOKUP($A191,'по изворима и контима'!$A$12:R$499,COLUMN('по изворима и контима'!O:O),FALSE))</f>
        <v>0</v>
      </c>
    </row>
    <row r="192" spans="1:15">
      <c r="A192">
        <f t="shared" si="194"/>
        <v>0</v>
      </c>
      <c r="B192">
        <f t="shared" si="143"/>
        <v>0</v>
      </c>
      <c r="C192" s="121">
        <f>IF(A192=0,0,+spisak!A$4)</f>
        <v>0</v>
      </c>
      <c r="D192">
        <f>IF(A192=0,0,+spisak!C$4)</f>
        <v>0</v>
      </c>
      <c r="E192" s="169">
        <f>IF(A192=0,0,+spisak!#REF!)</f>
        <v>0</v>
      </c>
      <c r="F192">
        <f>IF(A192=0,0,+VLOOKUP($A192,'по изворима и контима'!$A$12:D$499,4,FALSE))</f>
        <v>0</v>
      </c>
      <c r="G192">
        <f>IF(A192=0,0,+VLOOKUP($A192,'по изворима и контима'!$A$12:G$499,5,FALSE))</f>
        <v>0</v>
      </c>
      <c r="H192">
        <f>IF(A192=0,0,+VLOOKUP($A192,'по изворима и контима'!$A$12:H$499,6,FALSE))</f>
        <v>0</v>
      </c>
      <c r="I192">
        <f>IF(A192=0,0,+VLOOKUP($A192,'по изворима и контима'!$A$12:H$499,7,FALSE))</f>
        <v>0</v>
      </c>
      <c r="J192">
        <f>IF(A192=0,0,+VLOOKUP($A192,'по изворима и контима'!$A$12:I$499,8,FALSE))</f>
        <v>0</v>
      </c>
      <c r="K192">
        <f>IF(B192=0,0,+VLOOKUP($A192,'по изворима и контима'!$A$12:J$499,9,FALSE))</f>
        <v>0</v>
      </c>
      <c r="L192">
        <f>IF($A192=0,0,+VLOOKUP($F192,spisak!$C$11:$F$30,3,FALSE))</f>
        <v>0</v>
      </c>
      <c r="M192">
        <f>IF($A192=0,0,+VLOOKUP($F192,spisak!$C$11:$F$30,4,FALSE))</f>
        <v>0</v>
      </c>
      <c r="N192" s="140">
        <f t="shared" ref="N192" si="206">+IF(A192=0,0,"nakon 2019")</f>
        <v>0</v>
      </c>
      <c r="O192" s="122">
        <f>IF(C192=0,0,+VLOOKUP($A192,'по изворима и контима'!$A$12:R$499,COLUMN('по изворима и контима'!P:P),FALSE))</f>
        <v>0</v>
      </c>
    </row>
    <row r="193" spans="1:15">
      <c r="A193">
        <f>+IF(MAX(A$4:A190)&gt;=A$1,0,MAX(A$4:A190)+1)</f>
        <v>0</v>
      </c>
      <c r="B193">
        <f t="shared" si="143"/>
        <v>0</v>
      </c>
      <c r="C193" s="121">
        <f>IF(A193=0,0,+spisak!A$4)</f>
        <v>0</v>
      </c>
      <c r="D193">
        <f>IF(A193=0,0,+spisak!C$4)</f>
        <v>0</v>
      </c>
      <c r="E193" s="169">
        <f>IF(A193=0,0,+spisak!#REF!)</f>
        <v>0</v>
      </c>
      <c r="F193">
        <f>IF(A193=0,0,+VLOOKUP($A193,'по изворима и контима'!$A$12:D$499,4,FALSE))</f>
        <v>0</v>
      </c>
      <c r="G193">
        <f>IF(A193=0,0,+VLOOKUP($A193,'по изворима и контима'!$A$12:G$499,5,FALSE))</f>
        <v>0</v>
      </c>
      <c r="H193">
        <f>IF(A193=0,0,+VLOOKUP($A193,'по изворима и контима'!$A$12:H$499,6,FALSE))</f>
        <v>0</v>
      </c>
      <c r="I193">
        <f>IF(A193=0,0,+VLOOKUP($A193,'по изворима и контима'!$A$12:H$499,7,FALSE))</f>
        <v>0</v>
      </c>
      <c r="J193">
        <f>IF(A193=0,0,+VLOOKUP($A193,'по изворима и контима'!$A$12:I$499,8,FALSE))</f>
        <v>0</v>
      </c>
      <c r="K193">
        <f>IF(B193=0,0,+VLOOKUP($A193,'по изворима и контима'!$A$12:J$499,9,FALSE))</f>
        <v>0</v>
      </c>
      <c r="L193">
        <f>IF($A193=0,0,+VLOOKUP($F193,spisak!$C$11:$F$30,3,FALSE))</f>
        <v>0</v>
      </c>
      <c r="M193">
        <f>IF($A193=0,0,+VLOOKUP($F193,spisak!$C$11:$F$30,4,FALSE))</f>
        <v>0</v>
      </c>
      <c r="N193" s="140">
        <f t="shared" ref="N193" si="207">+IF(A193=0,0,"do 2015")</f>
        <v>0</v>
      </c>
      <c r="O193" s="122">
        <f>IF(A193=0,0,+VLOOKUP($A193,'по изворима и контима'!$A$12:L$499,COLUMN('по изворима и контима'!J:J),FALSE))</f>
        <v>0</v>
      </c>
    </row>
    <row r="194" spans="1:15">
      <c r="A194">
        <f t="shared" ref="A194:A199" si="208">+A193</f>
        <v>0</v>
      </c>
      <c r="B194">
        <f t="shared" si="143"/>
        <v>0</v>
      </c>
      <c r="C194" s="121">
        <f>IF(A194=0,0,+spisak!A$4)</f>
        <v>0</v>
      </c>
      <c r="D194">
        <f>IF(A194=0,0,+spisak!C$4)</f>
        <v>0</v>
      </c>
      <c r="E194" s="169">
        <f>IF(A194=0,0,+spisak!#REF!)</f>
        <v>0</v>
      </c>
      <c r="F194">
        <f>IF(A194=0,0,+VLOOKUP($A194,'по изворима и контима'!$A$12:D$499,4,FALSE))</f>
        <v>0</v>
      </c>
      <c r="G194">
        <f>IF(A194=0,0,+VLOOKUP($A194,'по изворима и контима'!$A$12:G$499,5,FALSE))</f>
        <v>0</v>
      </c>
      <c r="H194">
        <f>IF(A194=0,0,+VLOOKUP($A194,'по изворима и контима'!$A$12:H$499,6,FALSE))</f>
        <v>0</v>
      </c>
      <c r="I194">
        <f>IF(A194=0,0,+VLOOKUP($A194,'по изворима и контима'!$A$12:H$499,7,FALSE))</f>
        <v>0</v>
      </c>
      <c r="J194">
        <f>IF(A194=0,0,+VLOOKUP($A194,'по изворима и контима'!$A$12:I$499,8,FALSE))</f>
        <v>0</v>
      </c>
      <c r="K194">
        <f>IF(B194=0,0,+VLOOKUP($A194,'по изворима и контима'!$A$12:J$499,9,FALSE))</f>
        <v>0</v>
      </c>
      <c r="L194">
        <f>IF($A194=0,0,+VLOOKUP($F194,spisak!$C$11:$F$30,3,FALSE))</f>
        <v>0</v>
      </c>
      <c r="M194">
        <f>IF($A194=0,0,+VLOOKUP($F194,spisak!$C$11:$F$30,4,FALSE))</f>
        <v>0</v>
      </c>
      <c r="N194" s="140">
        <f t="shared" ref="N194" si="209">+IF(A194=0,0,"2016-plan")</f>
        <v>0</v>
      </c>
      <c r="O194" s="122">
        <f>IF(A194=0,0,+VLOOKUP($A194,'по изворима и контима'!$A$12:R$499,COLUMN('по изворима и контима'!K:K),FALSE))</f>
        <v>0</v>
      </c>
    </row>
    <row r="195" spans="1:15">
      <c r="A195">
        <f t="shared" si="208"/>
        <v>0</v>
      </c>
      <c r="B195">
        <f t="shared" si="143"/>
        <v>0</v>
      </c>
      <c r="C195" s="121">
        <f>IF(A195=0,0,+spisak!A$4)</f>
        <v>0</v>
      </c>
      <c r="D195">
        <f>IF(A195=0,0,+spisak!C$4)</f>
        <v>0</v>
      </c>
      <c r="E195" s="169">
        <f>IF(A195=0,0,+spisak!#REF!)</f>
        <v>0</v>
      </c>
      <c r="F195">
        <f>IF(A195=0,0,+VLOOKUP($A195,'по изворима и контима'!$A$12:D$499,4,FALSE))</f>
        <v>0</v>
      </c>
      <c r="G195">
        <f>IF(A195=0,0,+VLOOKUP($A195,'по изворима и контима'!$A$12:G$499,5,FALSE))</f>
        <v>0</v>
      </c>
      <c r="H195">
        <f>IF(A195=0,0,+VLOOKUP($A195,'по изворима и контима'!$A$12:H$499,6,FALSE))</f>
        <v>0</v>
      </c>
      <c r="I195">
        <f>IF(A195=0,0,+VLOOKUP($A195,'по изворима и контима'!$A$12:H$499,7,FALSE))</f>
        <v>0</v>
      </c>
      <c r="J195">
        <f>IF(A195=0,0,+VLOOKUP($A195,'по изворима и контима'!$A$12:I$499,8,FALSE))</f>
        <v>0</v>
      </c>
      <c r="K195">
        <f>IF(B195=0,0,+VLOOKUP($A195,'по изворима и контима'!$A$12:J$499,9,FALSE))</f>
        <v>0</v>
      </c>
      <c r="L195">
        <f>IF($A195=0,0,+VLOOKUP($F195,spisak!$C$11:$F$30,3,FALSE))</f>
        <v>0</v>
      </c>
      <c r="M195">
        <f>IF($A195=0,0,+VLOOKUP($F195,spisak!$C$11:$F$30,4,FALSE))</f>
        <v>0</v>
      </c>
      <c r="N195" s="140">
        <f t="shared" ref="N195" si="210">+IF(A195=0,0,"2016-procena")</f>
        <v>0</v>
      </c>
      <c r="O195" s="122">
        <f>IF(A195=0,0,+VLOOKUP($A195,'по изворима и контима'!$A$12:R$499,COLUMN('по изворима и контима'!L:L),FALSE))</f>
        <v>0</v>
      </c>
    </row>
    <row r="196" spans="1:15">
      <c r="A196">
        <f t="shared" si="208"/>
        <v>0</v>
      </c>
      <c r="B196">
        <f t="shared" si="143"/>
        <v>0</v>
      </c>
      <c r="C196" s="121">
        <f>IF(A196=0,0,+spisak!A$4)</f>
        <v>0</v>
      </c>
      <c r="D196">
        <f>IF(A196=0,0,+spisak!C$4)</f>
        <v>0</v>
      </c>
      <c r="E196" s="169">
        <f>IF(A196=0,0,+spisak!#REF!)</f>
        <v>0</v>
      </c>
      <c r="F196">
        <f>IF(A196=0,0,+VLOOKUP($A196,'по изворима и контима'!$A$12:D$499,4,FALSE))</f>
        <v>0</v>
      </c>
      <c r="G196">
        <f>IF(A196=0,0,+VLOOKUP($A196,'по изворима и контима'!$A$12:G$499,5,FALSE))</f>
        <v>0</v>
      </c>
      <c r="H196">
        <f>IF(A196=0,0,+VLOOKUP($A196,'по изворима и контима'!$A$12:H$499,6,FALSE))</f>
        <v>0</v>
      </c>
      <c r="I196">
        <f>IF(A196=0,0,+VLOOKUP($A196,'по изворима и контима'!$A$12:H$499,7,FALSE))</f>
        <v>0</v>
      </c>
      <c r="J196">
        <f>IF(A196=0,0,+VLOOKUP($A196,'по изворима и контима'!$A$12:I$499,8,FALSE))</f>
        <v>0</v>
      </c>
      <c r="K196">
        <f>IF(B196=0,0,+VLOOKUP($A196,'по изворима и контима'!$A$12:J$499,9,FALSE))</f>
        <v>0</v>
      </c>
      <c r="L196">
        <f>IF($A196=0,0,+VLOOKUP($F196,spisak!$C$11:$F$30,3,FALSE))</f>
        <v>0</v>
      </c>
      <c r="M196">
        <f>IF($A196=0,0,+VLOOKUP($F196,spisak!$C$11:$F$30,4,FALSE))</f>
        <v>0</v>
      </c>
      <c r="N196" s="140">
        <f t="shared" ref="N196" si="211">+IF(A196=0,0,"2017")</f>
        <v>0</v>
      </c>
      <c r="O196" s="122">
        <f>IF(A196=0,0,+VLOOKUP($A196,'по изворима и контима'!$A$12:R$499,COLUMN('по изворима и контима'!M:M),FALSE))</f>
        <v>0</v>
      </c>
    </row>
    <row r="197" spans="1:15">
      <c r="A197">
        <f t="shared" si="208"/>
        <v>0</v>
      </c>
      <c r="B197">
        <f t="shared" si="143"/>
        <v>0</v>
      </c>
      <c r="C197" s="121">
        <f>IF(A197=0,0,+spisak!A$4)</f>
        <v>0</v>
      </c>
      <c r="D197">
        <f>IF(A197=0,0,+spisak!C$4)</f>
        <v>0</v>
      </c>
      <c r="E197" s="169">
        <f>IF(A197=0,0,+spisak!#REF!)</f>
        <v>0</v>
      </c>
      <c r="F197">
        <f>IF(A197=0,0,+VLOOKUP($A197,'по изворима и контима'!$A$12:D$499,4,FALSE))</f>
        <v>0</v>
      </c>
      <c r="G197">
        <f>IF(A197=0,0,+VLOOKUP($A197,'по изворима и контима'!$A$12:G$499,5,FALSE))</f>
        <v>0</v>
      </c>
      <c r="H197">
        <f>IF(A197=0,0,+VLOOKUP($A197,'по изворима и контима'!$A$12:H$499,6,FALSE))</f>
        <v>0</v>
      </c>
      <c r="I197">
        <f>IF(A197=0,0,+VLOOKUP($A197,'по изворима и контима'!$A$12:H$499,7,FALSE))</f>
        <v>0</v>
      </c>
      <c r="J197">
        <f>IF(A197=0,0,+VLOOKUP($A197,'по изворима и контима'!$A$12:I$499,8,FALSE))</f>
        <v>0</v>
      </c>
      <c r="K197">
        <f>IF(B197=0,0,+VLOOKUP($A197,'по изворима и контима'!$A$12:J$499,9,FALSE))</f>
        <v>0</v>
      </c>
      <c r="L197">
        <f>IF($A197=0,0,+VLOOKUP($F197,spisak!$C$11:$F$30,3,FALSE))</f>
        <v>0</v>
      </c>
      <c r="M197">
        <f>IF($A197=0,0,+VLOOKUP($F197,spisak!$C$11:$F$30,4,FALSE))</f>
        <v>0</v>
      </c>
      <c r="N197" s="140">
        <f t="shared" ref="N197" si="212">+IF(A197=0,0,"2018")</f>
        <v>0</v>
      </c>
      <c r="O197" s="122">
        <f>IF(C197=0,0,+VLOOKUP($A197,'по изворима и контима'!$A$12:R$499,COLUMN('по изворима и контима'!N:N),FALSE))</f>
        <v>0</v>
      </c>
    </row>
    <row r="198" spans="1:15">
      <c r="A198">
        <f t="shared" si="208"/>
        <v>0</v>
      </c>
      <c r="B198">
        <f t="shared" si="143"/>
        <v>0</v>
      </c>
      <c r="C198" s="121">
        <f>IF(A198=0,0,+spisak!A$4)</f>
        <v>0</v>
      </c>
      <c r="D198">
        <f>IF(A198=0,0,+spisak!C$4)</f>
        <v>0</v>
      </c>
      <c r="E198" s="169">
        <f>IF(A198=0,0,+spisak!#REF!)</f>
        <v>0</v>
      </c>
      <c r="F198">
        <f>IF(A198=0,0,+VLOOKUP($A198,'по изворима и контима'!$A$12:D$499,4,FALSE))</f>
        <v>0</v>
      </c>
      <c r="G198">
        <f>IF(A198=0,0,+VLOOKUP($A198,'по изворима и контима'!$A$12:G$499,5,FALSE))</f>
        <v>0</v>
      </c>
      <c r="H198">
        <f>IF(A198=0,0,+VLOOKUP($A198,'по изворима и контима'!$A$12:H$499,6,FALSE))</f>
        <v>0</v>
      </c>
      <c r="I198">
        <f>IF(A198=0,0,+VLOOKUP($A198,'по изворима и контима'!$A$12:H$499,7,FALSE))</f>
        <v>0</v>
      </c>
      <c r="J198">
        <f>IF(A198=0,0,+VLOOKUP($A198,'по изворима и контима'!$A$12:I$499,8,FALSE))</f>
        <v>0</v>
      </c>
      <c r="K198">
        <f>IF(B198=0,0,+VLOOKUP($A198,'по изворима и контима'!$A$12:J$499,9,FALSE))</f>
        <v>0</v>
      </c>
      <c r="L198">
        <f>IF($A198=0,0,+VLOOKUP($F198,spisak!$C$11:$F$30,3,FALSE))</f>
        <v>0</v>
      </c>
      <c r="M198">
        <f>IF($A198=0,0,+VLOOKUP($F198,spisak!$C$11:$F$30,4,FALSE))</f>
        <v>0</v>
      </c>
      <c r="N198" s="140">
        <f t="shared" ref="N198" si="213">+IF(A198=0,0,"2019")</f>
        <v>0</v>
      </c>
      <c r="O198" s="122">
        <f>IF(C198=0,0,+VLOOKUP($A198,'по изворима и контима'!$A$12:R$499,COLUMN('по изворима и контима'!O:O),FALSE))</f>
        <v>0</v>
      </c>
    </row>
    <row r="199" spans="1:15">
      <c r="A199">
        <f t="shared" si="208"/>
        <v>0</v>
      </c>
      <c r="B199">
        <f t="shared" si="143"/>
        <v>0</v>
      </c>
      <c r="C199" s="121">
        <f>IF(A199=0,0,+spisak!A$4)</f>
        <v>0</v>
      </c>
      <c r="D199">
        <f>IF(A199=0,0,+spisak!C$4)</f>
        <v>0</v>
      </c>
      <c r="E199" s="169">
        <f>IF(A199=0,0,+spisak!#REF!)</f>
        <v>0</v>
      </c>
      <c r="F199">
        <f>IF(A199=0,0,+VLOOKUP($A199,'по изворима и контима'!$A$12:D$499,4,FALSE))</f>
        <v>0</v>
      </c>
      <c r="G199">
        <f>IF(A199=0,0,+VLOOKUP($A199,'по изворима и контима'!$A$12:G$499,5,FALSE))</f>
        <v>0</v>
      </c>
      <c r="H199">
        <f>IF(A199=0,0,+VLOOKUP($A199,'по изворима и контима'!$A$12:H$499,6,FALSE))</f>
        <v>0</v>
      </c>
      <c r="I199">
        <f>IF(A199=0,0,+VLOOKUP($A199,'по изворима и контима'!$A$12:H$499,7,FALSE))</f>
        <v>0</v>
      </c>
      <c r="J199">
        <f>IF(A199=0,0,+VLOOKUP($A199,'по изворима и контима'!$A$12:I$499,8,FALSE))</f>
        <v>0</v>
      </c>
      <c r="K199">
        <f>IF(B199=0,0,+VLOOKUP($A199,'по изворима и контима'!$A$12:J$499,9,FALSE))</f>
        <v>0</v>
      </c>
      <c r="L199">
        <f>IF($A199=0,0,+VLOOKUP($F199,spisak!$C$11:$F$30,3,FALSE))</f>
        <v>0</v>
      </c>
      <c r="M199">
        <f>IF($A199=0,0,+VLOOKUP($F199,spisak!$C$11:$F$30,4,FALSE))</f>
        <v>0</v>
      </c>
      <c r="N199" s="140">
        <f t="shared" ref="N199" si="214">+IF(A199=0,0,"nakon 2019")</f>
        <v>0</v>
      </c>
      <c r="O199" s="122">
        <f>IF(C199=0,0,+VLOOKUP($A199,'по изворима и контима'!$A$12:R$499,COLUMN('по изворима и контима'!P:P),FALSE))</f>
        <v>0</v>
      </c>
    </row>
    <row r="200" spans="1:15">
      <c r="A200">
        <f>+IF(ISBLANK('по изворима и контима'!D208)=TRUE,0,1)</f>
        <v>0</v>
      </c>
      <c r="B200">
        <f t="shared" ref="B200:B263" si="215">+IF(A200&gt;0,+B199+1,0)</f>
        <v>0</v>
      </c>
      <c r="C200" s="121">
        <f>IF(A200=0,0,+spisak!A$4)</f>
        <v>0</v>
      </c>
      <c r="D200">
        <f>IF(A200=0,0,+spisak!C$4)</f>
        <v>0</v>
      </c>
      <c r="E200" s="169">
        <f>IF(A200=0,0,+spisak!#REF!)</f>
        <v>0</v>
      </c>
      <c r="F200">
        <f>IF(A200=0,0,+VLOOKUP($A200,'по изворима и контима'!$A$12:D$499,4,FALSE))</f>
        <v>0</v>
      </c>
      <c r="G200">
        <f>IF(A200=0,0,+VLOOKUP($A200,'по изворима и контима'!$A$12:G$499,5,FALSE))</f>
        <v>0</v>
      </c>
      <c r="H200">
        <f>IF(A200=0,0,+VLOOKUP($A200,'по изворима и контима'!$A$12:H$499,6,FALSE))</f>
        <v>0</v>
      </c>
      <c r="I200">
        <f>IF(A200=0,0,+VLOOKUP($A200,'по изворима и контима'!$A$12:H$499,7,FALSE))</f>
        <v>0</v>
      </c>
      <c r="J200">
        <f>IF(A200=0,0,+VLOOKUP($A200,'по изворима и контима'!$A$12:I$499,8,FALSE))</f>
        <v>0</v>
      </c>
      <c r="K200">
        <f>IF(B200=0,0,+VLOOKUP($A200,'по изворима и контима'!$A$12:J$499,9,FALSE))</f>
        <v>0</v>
      </c>
      <c r="L200">
        <f>IF($A200=0,0,+VLOOKUP($F200,spisak!$C$11:$F$30,3,FALSE))</f>
        <v>0</v>
      </c>
      <c r="M200">
        <f>IF($A200=0,0,+VLOOKUP($F200,spisak!$C$11:$F$30,4,FALSE))</f>
        <v>0</v>
      </c>
      <c r="N200" s="140">
        <f t="shared" ref="N200" si="216">+IF(A200=0,0,"do 2015")</f>
        <v>0</v>
      </c>
      <c r="O200" s="122">
        <f>IF(A200=0,0,+VLOOKUP($A200,'по изворима и контима'!$A$12:L$499,COLUMN('по изворима и контима'!J:J),FALSE))</f>
        <v>0</v>
      </c>
    </row>
    <row r="201" spans="1:15">
      <c r="A201">
        <f t="shared" ref="A201:A206" si="217">+A200</f>
        <v>0</v>
      </c>
      <c r="B201">
        <f t="shared" si="215"/>
        <v>0</v>
      </c>
      <c r="C201" s="121">
        <f>IF(A201=0,0,+spisak!A$4)</f>
        <v>0</v>
      </c>
      <c r="D201">
        <f>IF(A201=0,0,+spisak!C$4)</f>
        <v>0</v>
      </c>
      <c r="E201" s="169">
        <f>IF(A201=0,0,+spisak!#REF!)</f>
        <v>0</v>
      </c>
      <c r="F201">
        <f>IF(A201=0,0,+VLOOKUP($A201,'по изворима и контима'!$A$12:D$499,4,FALSE))</f>
        <v>0</v>
      </c>
      <c r="G201">
        <f>IF(A201=0,0,+VLOOKUP($A201,'по изворима и контима'!$A$12:G$499,5,FALSE))</f>
        <v>0</v>
      </c>
      <c r="H201">
        <f>IF(A201=0,0,+VLOOKUP($A201,'по изворима и контима'!$A$12:H$499,6,FALSE))</f>
        <v>0</v>
      </c>
      <c r="I201">
        <f>IF(A201=0,0,+VLOOKUP($A201,'по изворима и контима'!$A$12:H$499,7,FALSE))</f>
        <v>0</v>
      </c>
      <c r="J201">
        <f>IF(A201=0,0,+VLOOKUP($A201,'по изворима и контима'!$A$12:I$499,8,FALSE))</f>
        <v>0</v>
      </c>
      <c r="K201">
        <f>IF(B201=0,0,+VLOOKUP($A201,'по изворима и контима'!$A$12:J$499,9,FALSE))</f>
        <v>0</v>
      </c>
      <c r="L201">
        <f>IF($A201=0,0,+VLOOKUP($F201,spisak!$C$11:$F$30,3,FALSE))</f>
        <v>0</v>
      </c>
      <c r="M201">
        <f>IF($A201=0,0,+VLOOKUP($F201,spisak!$C$11:$F$30,4,FALSE))</f>
        <v>0</v>
      </c>
      <c r="N201" s="140">
        <f t="shared" ref="N201" si="218">+IF(A201=0,0,"2016-plan")</f>
        <v>0</v>
      </c>
      <c r="O201" s="122">
        <f>IF(A201=0,0,+VLOOKUP($A201,'по изворима и контима'!$A$12:R$499,COLUMN('по изворима и контима'!K:K),FALSE))</f>
        <v>0</v>
      </c>
    </row>
    <row r="202" spans="1:15">
      <c r="A202">
        <f t="shared" si="217"/>
        <v>0</v>
      </c>
      <c r="B202">
        <f t="shared" si="215"/>
        <v>0</v>
      </c>
      <c r="C202" s="121">
        <f>IF(A202=0,0,+spisak!A$4)</f>
        <v>0</v>
      </c>
      <c r="D202">
        <f>IF(A202=0,0,+spisak!C$4)</f>
        <v>0</v>
      </c>
      <c r="E202" s="169">
        <f>IF(A202=0,0,+spisak!#REF!)</f>
        <v>0</v>
      </c>
      <c r="F202">
        <f>IF(A202=0,0,+VLOOKUP($A202,'по изворима и контима'!$A$12:D$499,4,FALSE))</f>
        <v>0</v>
      </c>
      <c r="G202">
        <f>IF(A202=0,0,+VLOOKUP($A202,'по изворима и контима'!$A$12:G$499,5,FALSE))</f>
        <v>0</v>
      </c>
      <c r="H202">
        <f>IF(A202=0,0,+VLOOKUP($A202,'по изворима и контима'!$A$12:H$499,6,FALSE))</f>
        <v>0</v>
      </c>
      <c r="I202">
        <f>IF(A202=0,0,+VLOOKUP($A202,'по изворима и контима'!$A$12:H$499,7,FALSE))</f>
        <v>0</v>
      </c>
      <c r="J202">
        <f>IF(A202=0,0,+VLOOKUP($A202,'по изворима и контима'!$A$12:I$499,8,FALSE))</f>
        <v>0</v>
      </c>
      <c r="K202">
        <f>IF(B202=0,0,+VLOOKUP($A202,'по изворима и контима'!$A$12:J$499,9,FALSE))</f>
        <v>0</v>
      </c>
      <c r="L202">
        <f>IF($A202=0,0,+VLOOKUP($F202,spisak!$C$11:$F$30,3,FALSE))</f>
        <v>0</v>
      </c>
      <c r="M202">
        <f>IF($A202=0,0,+VLOOKUP($F202,spisak!$C$11:$F$30,4,FALSE))</f>
        <v>0</v>
      </c>
      <c r="N202" s="140">
        <f t="shared" ref="N202" si="219">+IF(A202=0,0,"2016-procena")</f>
        <v>0</v>
      </c>
      <c r="O202" s="122">
        <f>IF(A202=0,0,+VLOOKUP($A202,'по изворима и контима'!$A$12:R$499,COLUMN('по изворима и контима'!L:L),FALSE))</f>
        <v>0</v>
      </c>
    </row>
    <row r="203" spans="1:15">
      <c r="A203">
        <f t="shared" si="217"/>
        <v>0</v>
      </c>
      <c r="B203">
        <f t="shared" si="215"/>
        <v>0</v>
      </c>
      <c r="C203" s="121">
        <f>IF(A203=0,0,+spisak!A$4)</f>
        <v>0</v>
      </c>
      <c r="D203">
        <f>IF(A203=0,0,+spisak!C$4)</f>
        <v>0</v>
      </c>
      <c r="E203" s="169">
        <f>IF(A203=0,0,+spisak!#REF!)</f>
        <v>0</v>
      </c>
      <c r="F203">
        <f>IF(A203=0,0,+VLOOKUP($A203,'по изворима и контима'!$A$12:D$499,4,FALSE))</f>
        <v>0</v>
      </c>
      <c r="G203">
        <f>IF(A203=0,0,+VLOOKUP($A203,'по изворима и контима'!$A$12:G$499,5,FALSE))</f>
        <v>0</v>
      </c>
      <c r="H203">
        <f>IF(A203=0,0,+VLOOKUP($A203,'по изворима и контима'!$A$12:H$499,6,FALSE))</f>
        <v>0</v>
      </c>
      <c r="I203">
        <f>IF(A203=0,0,+VLOOKUP($A203,'по изворима и контима'!$A$12:H$499,7,FALSE))</f>
        <v>0</v>
      </c>
      <c r="J203">
        <f>IF(A203=0,0,+VLOOKUP($A203,'по изворима и контима'!$A$12:I$499,8,FALSE))</f>
        <v>0</v>
      </c>
      <c r="K203">
        <f>IF(B203=0,0,+VLOOKUP($A203,'по изворима и контима'!$A$12:J$499,9,FALSE))</f>
        <v>0</v>
      </c>
      <c r="L203">
        <f>IF($A203=0,0,+VLOOKUP($F203,spisak!$C$11:$F$30,3,FALSE))</f>
        <v>0</v>
      </c>
      <c r="M203">
        <f>IF($A203=0,0,+VLOOKUP($F203,spisak!$C$11:$F$30,4,FALSE))</f>
        <v>0</v>
      </c>
      <c r="N203" s="140">
        <f t="shared" ref="N203" si="220">+IF(A203=0,0,"2017")</f>
        <v>0</v>
      </c>
      <c r="O203" s="122">
        <f>IF(A203=0,0,+VLOOKUP($A203,'по изворима и контима'!$A$12:R$499,COLUMN('по изворима и контима'!M:M),FALSE))</f>
        <v>0</v>
      </c>
    </row>
    <row r="204" spans="1:15">
      <c r="A204">
        <f t="shared" si="217"/>
        <v>0</v>
      </c>
      <c r="B204">
        <f t="shared" si="215"/>
        <v>0</v>
      </c>
      <c r="C204" s="121">
        <f>IF(A204=0,0,+spisak!A$4)</f>
        <v>0</v>
      </c>
      <c r="D204">
        <f>IF(A204=0,0,+spisak!C$4)</f>
        <v>0</v>
      </c>
      <c r="E204" s="169">
        <f>IF(A204=0,0,+spisak!#REF!)</f>
        <v>0</v>
      </c>
      <c r="F204">
        <f>IF(A204=0,0,+VLOOKUP($A204,'по изворима и контима'!$A$12:D$499,4,FALSE))</f>
        <v>0</v>
      </c>
      <c r="G204">
        <f>IF(A204=0,0,+VLOOKUP($A204,'по изворима и контима'!$A$12:G$499,5,FALSE))</f>
        <v>0</v>
      </c>
      <c r="H204">
        <f>IF(A204=0,0,+VLOOKUP($A204,'по изворима и контима'!$A$12:H$499,6,FALSE))</f>
        <v>0</v>
      </c>
      <c r="I204">
        <f>IF(A204=0,0,+VLOOKUP($A204,'по изворима и контима'!$A$12:H$499,7,FALSE))</f>
        <v>0</v>
      </c>
      <c r="J204">
        <f>IF(A204=0,0,+VLOOKUP($A204,'по изворима и контима'!$A$12:I$499,8,FALSE))</f>
        <v>0</v>
      </c>
      <c r="K204">
        <f>IF(B204=0,0,+VLOOKUP($A204,'по изворима и контима'!$A$12:J$499,9,FALSE))</f>
        <v>0</v>
      </c>
      <c r="L204">
        <f>IF($A204=0,0,+VLOOKUP($F204,spisak!$C$11:$F$30,3,FALSE))</f>
        <v>0</v>
      </c>
      <c r="M204">
        <f>IF($A204=0,0,+VLOOKUP($F204,spisak!$C$11:$F$30,4,FALSE))</f>
        <v>0</v>
      </c>
      <c r="N204" s="140">
        <f t="shared" ref="N204" si="221">+IF(A204=0,0,"2018")</f>
        <v>0</v>
      </c>
      <c r="O204" s="122">
        <f>IF(C204=0,0,+VLOOKUP($A204,'по изворима и контима'!$A$12:R$499,COLUMN('по изворима и контима'!N:N),FALSE))</f>
        <v>0</v>
      </c>
    </row>
    <row r="205" spans="1:15">
      <c r="A205">
        <f t="shared" si="217"/>
        <v>0</v>
      </c>
      <c r="B205">
        <f t="shared" si="215"/>
        <v>0</v>
      </c>
      <c r="C205" s="121">
        <f>IF(A205=0,0,+spisak!A$4)</f>
        <v>0</v>
      </c>
      <c r="D205">
        <f>IF(A205=0,0,+spisak!C$4)</f>
        <v>0</v>
      </c>
      <c r="E205" s="169">
        <f>IF(A205=0,0,+spisak!#REF!)</f>
        <v>0</v>
      </c>
      <c r="F205">
        <f>IF(A205=0,0,+VLOOKUP($A205,'по изворима и контима'!$A$12:D$499,4,FALSE))</f>
        <v>0</v>
      </c>
      <c r="G205">
        <f>IF(A205=0,0,+VLOOKUP($A205,'по изворима и контима'!$A$12:G$499,5,FALSE))</f>
        <v>0</v>
      </c>
      <c r="H205">
        <f>IF(A205=0,0,+VLOOKUP($A205,'по изворима и контима'!$A$12:H$499,6,FALSE))</f>
        <v>0</v>
      </c>
      <c r="I205">
        <f>IF(A205=0,0,+VLOOKUP($A205,'по изворима и контима'!$A$12:H$499,7,FALSE))</f>
        <v>0</v>
      </c>
      <c r="J205">
        <f>IF(A205=0,0,+VLOOKUP($A205,'по изворима и контима'!$A$12:I$499,8,FALSE))</f>
        <v>0</v>
      </c>
      <c r="K205">
        <f>IF(B205=0,0,+VLOOKUP($A205,'по изворима и контима'!$A$12:J$499,9,FALSE))</f>
        <v>0</v>
      </c>
      <c r="L205">
        <f>IF($A205=0,0,+VLOOKUP($F205,spisak!$C$11:$F$30,3,FALSE))</f>
        <v>0</v>
      </c>
      <c r="M205">
        <f>IF($A205=0,0,+VLOOKUP($F205,spisak!$C$11:$F$30,4,FALSE))</f>
        <v>0</v>
      </c>
      <c r="N205" s="140">
        <f t="shared" ref="N205" si="222">+IF(A205=0,0,"2019")</f>
        <v>0</v>
      </c>
      <c r="O205" s="122">
        <f>IF(C205=0,0,+VLOOKUP($A205,'по изворима и контима'!$A$12:R$499,COLUMN('по изворима и контима'!O:O),FALSE))</f>
        <v>0</v>
      </c>
    </row>
    <row r="206" spans="1:15">
      <c r="A206">
        <f t="shared" si="217"/>
        <v>0</v>
      </c>
      <c r="B206">
        <f t="shared" si="215"/>
        <v>0</v>
      </c>
      <c r="C206" s="121">
        <f>IF(A206=0,0,+spisak!A$4)</f>
        <v>0</v>
      </c>
      <c r="D206">
        <f>IF(A206=0,0,+spisak!C$4)</f>
        <v>0</v>
      </c>
      <c r="E206" s="169">
        <f>IF(A206=0,0,+spisak!#REF!)</f>
        <v>0</v>
      </c>
      <c r="F206">
        <f>IF(A206=0,0,+VLOOKUP($A206,'по изворима и контима'!$A$12:D$499,4,FALSE))</f>
        <v>0</v>
      </c>
      <c r="G206">
        <f>IF(A206=0,0,+VLOOKUP($A206,'по изворима и контима'!$A$12:G$499,5,FALSE))</f>
        <v>0</v>
      </c>
      <c r="H206">
        <f>IF(A206=0,0,+VLOOKUP($A206,'по изворима и контима'!$A$12:H$499,6,FALSE))</f>
        <v>0</v>
      </c>
      <c r="I206">
        <f>IF(A206=0,0,+VLOOKUP($A206,'по изворима и контима'!$A$12:H$499,7,FALSE))</f>
        <v>0</v>
      </c>
      <c r="J206">
        <f>IF(A206=0,0,+VLOOKUP($A206,'по изворима и контима'!$A$12:I$499,8,FALSE))</f>
        <v>0</v>
      </c>
      <c r="K206">
        <f>IF(B206=0,0,+VLOOKUP($A206,'по изворима и контима'!$A$12:J$499,9,FALSE))</f>
        <v>0</v>
      </c>
      <c r="L206">
        <f>IF($A206=0,0,+VLOOKUP($F206,spisak!$C$11:$F$30,3,FALSE))</f>
        <v>0</v>
      </c>
      <c r="M206">
        <f>IF($A206=0,0,+VLOOKUP($F206,spisak!$C$11:$F$30,4,FALSE))</f>
        <v>0</v>
      </c>
      <c r="N206" s="140">
        <f t="shared" ref="N206" si="223">+IF(A206=0,0,"nakon 2019")</f>
        <v>0</v>
      </c>
      <c r="O206" s="122">
        <f>IF(C206=0,0,+VLOOKUP($A206,'по изворима и контима'!$A$12:R$499,COLUMN('по изворима и контима'!P:P),FALSE))</f>
        <v>0</v>
      </c>
    </row>
    <row r="207" spans="1:15">
      <c r="A207">
        <f>+IF(MAX(A$4:A204)&gt;=A$1,0,MAX(A$4:A204)+1)</f>
        <v>0</v>
      </c>
      <c r="B207">
        <f t="shared" si="215"/>
        <v>0</v>
      </c>
      <c r="C207" s="121">
        <f>IF(A207=0,0,+spisak!A$4)</f>
        <v>0</v>
      </c>
      <c r="D207">
        <f>IF(A207=0,0,+spisak!C$4)</f>
        <v>0</v>
      </c>
      <c r="E207" s="169">
        <f>IF(A207=0,0,+spisak!#REF!)</f>
        <v>0</v>
      </c>
      <c r="F207">
        <f>IF(A207=0,0,+VLOOKUP($A207,'по изворима и контима'!$A$12:D$499,4,FALSE))</f>
        <v>0</v>
      </c>
      <c r="G207">
        <f>IF(A207=0,0,+VLOOKUP($A207,'по изворима и контима'!$A$12:G$499,5,FALSE))</f>
        <v>0</v>
      </c>
      <c r="H207">
        <f>IF(A207=0,0,+VLOOKUP($A207,'по изворима и контима'!$A$12:H$499,6,FALSE))</f>
        <v>0</v>
      </c>
      <c r="I207">
        <f>IF(A207=0,0,+VLOOKUP($A207,'по изворима и контима'!$A$12:H$499,7,FALSE))</f>
        <v>0</v>
      </c>
      <c r="J207">
        <f>IF(A207=0,0,+VLOOKUP($A207,'по изворима и контима'!$A$12:I$499,8,FALSE))</f>
        <v>0</v>
      </c>
      <c r="K207">
        <f>IF(B207=0,0,+VLOOKUP($A207,'по изворима и контима'!$A$12:J$499,9,FALSE))</f>
        <v>0</v>
      </c>
      <c r="L207">
        <f>IF($A207=0,0,+VLOOKUP($F207,spisak!$C$11:$F$30,3,FALSE))</f>
        <v>0</v>
      </c>
      <c r="M207">
        <f>IF($A207=0,0,+VLOOKUP($F207,spisak!$C$11:$F$30,4,FALSE))</f>
        <v>0</v>
      </c>
      <c r="N207" s="140">
        <f t="shared" ref="N207" si="224">+IF(A207=0,0,"do 2015")</f>
        <v>0</v>
      </c>
      <c r="O207" s="122">
        <f>IF(A207=0,0,+VLOOKUP($A207,'по изворима и контима'!$A$12:L$499,COLUMN('по изворима и контима'!J:J),FALSE))</f>
        <v>0</v>
      </c>
    </row>
    <row r="208" spans="1:15">
      <c r="A208">
        <f>+A207</f>
        <v>0</v>
      </c>
      <c r="B208">
        <f t="shared" si="215"/>
        <v>0</v>
      </c>
      <c r="C208" s="121">
        <f>IF(A208=0,0,+spisak!A$4)</f>
        <v>0</v>
      </c>
      <c r="D208">
        <f>IF(A208=0,0,+spisak!C$4)</f>
        <v>0</v>
      </c>
      <c r="E208" s="169">
        <f>IF(A208=0,0,+spisak!#REF!)</f>
        <v>0</v>
      </c>
      <c r="F208">
        <f>IF(A208=0,0,+VLOOKUP($A208,'по изворима и контима'!$A$12:D$499,4,FALSE))</f>
        <v>0</v>
      </c>
      <c r="G208">
        <f>IF(A208=0,0,+VLOOKUP($A208,'по изворима и контима'!$A$12:G$499,5,FALSE))</f>
        <v>0</v>
      </c>
      <c r="H208">
        <f>IF(A208=0,0,+VLOOKUP($A208,'по изворима и контима'!$A$12:H$499,6,FALSE))</f>
        <v>0</v>
      </c>
      <c r="I208">
        <f>IF(A208=0,0,+VLOOKUP($A208,'по изворима и контима'!$A$12:H$499,7,FALSE))</f>
        <v>0</v>
      </c>
      <c r="J208">
        <f>IF(A208=0,0,+VLOOKUP($A208,'по изворима и контима'!$A$12:I$499,8,FALSE))</f>
        <v>0</v>
      </c>
      <c r="K208">
        <f>IF(B208=0,0,+VLOOKUP($A208,'по изворима и контима'!$A$12:J$499,9,FALSE))</f>
        <v>0</v>
      </c>
      <c r="L208">
        <f>IF($A208=0,0,+VLOOKUP($F208,spisak!$C$11:$F$30,3,FALSE))</f>
        <v>0</v>
      </c>
      <c r="M208">
        <f>IF($A208=0,0,+VLOOKUP($F208,spisak!$C$11:$F$30,4,FALSE))</f>
        <v>0</v>
      </c>
      <c r="N208" s="140">
        <f t="shared" ref="N208" si="225">+IF(A208=0,0,"2016-plan")</f>
        <v>0</v>
      </c>
      <c r="O208" s="122">
        <f>IF(A208=0,0,+VLOOKUP($A208,'по изворима и контима'!$A$12:R$499,COLUMN('по изворима и контима'!K:K),FALSE))</f>
        <v>0</v>
      </c>
    </row>
    <row r="209" spans="1:15">
      <c r="A209">
        <f t="shared" ref="A209:A220" si="226">+A208</f>
        <v>0</v>
      </c>
      <c r="B209">
        <f t="shared" si="215"/>
        <v>0</v>
      </c>
      <c r="C209" s="121">
        <f>IF(A209=0,0,+spisak!A$4)</f>
        <v>0</v>
      </c>
      <c r="D209">
        <f>IF(A209=0,0,+spisak!C$4)</f>
        <v>0</v>
      </c>
      <c r="E209" s="169">
        <f>IF(A209=0,0,+spisak!#REF!)</f>
        <v>0</v>
      </c>
      <c r="F209">
        <f>IF(A209=0,0,+VLOOKUP($A209,'по изворима и контима'!$A$12:D$499,4,FALSE))</f>
        <v>0</v>
      </c>
      <c r="G209">
        <f>IF(A209=0,0,+VLOOKUP($A209,'по изворима и контима'!$A$12:G$499,5,FALSE))</f>
        <v>0</v>
      </c>
      <c r="H209">
        <f>IF(A209=0,0,+VLOOKUP($A209,'по изворима и контима'!$A$12:H$499,6,FALSE))</f>
        <v>0</v>
      </c>
      <c r="I209">
        <f>IF(A209=0,0,+VLOOKUP($A209,'по изворима и контима'!$A$12:H$499,7,FALSE))</f>
        <v>0</v>
      </c>
      <c r="J209">
        <f>IF(A209=0,0,+VLOOKUP($A209,'по изворима и контима'!$A$12:I$499,8,FALSE))</f>
        <v>0</v>
      </c>
      <c r="K209">
        <f>IF(B209=0,0,+VLOOKUP($A209,'по изворима и контима'!$A$12:J$499,9,FALSE))</f>
        <v>0</v>
      </c>
      <c r="L209">
        <f>IF($A209=0,0,+VLOOKUP($F209,spisak!$C$11:$F$30,3,FALSE))</f>
        <v>0</v>
      </c>
      <c r="M209">
        <f>IF($A209=0,0,+VLOOKUP($F209,spisak!$C$11:$F$30,4,FALSE))</f>
        <v>0</v>
      </c>
      <c r="N209" s="140">
        <f t="shared" ref="N209" si="227">+IF(A209=0,0,"2016-procena")</f>
        <v>0</v>
      </c>
      <c r="O209" s="122">
        <f>IF(A209=0,0,+VLOOKUP($A209,'по изворима и контима'!$A$12:R$499,COLUMN('по изворима и контима'!L:L),FALSE))</f>
        <v>0</v>
      </c>
    </row>
    <row r="210" spans="1:15">
      <c r="A210">
        <f t="shared" si="226"/>
        <v>0</v>
      </c>
      <c r="B210">
        <f t="shared" si="215"/>
        <v>0</v>
      </c>
      <c r="C210" s="121">
        <f>IF(A210=0,0,+spisak!A$4)</f>
        <v>0</v>
      </c>
      <c r="D210">
        <f>IF(A210=0,0,+spisak!C$4)</f>
        <v>0</v>
      </c>
      <c r="E210" s="169">
        <f>IF(A210=0,0,+spisak!#REF!)</f>
        <v>0</v>
      </c>
      <c r="F210">
        <f>IF(A210=0,0,+VLOOKUP($A210,'по изворима и контима'!$A$12:D$499,4,FALSE))</f>
        <v>0</v>
      </c>
      <c r="G210">
        <f>IF(A210=0,0,+VLOOKUP($A210,'по изворима и контима'!$A$12:G$499,5,FALSE))</f>
        <v>0</v>
      </c>
      <c r="H210">
        <f>IF(A210=0,0,+VLOOKUP($A210,'по изворима и контима'!$A$12:H$499,6,FALSE))</f>
        <v>0</v>
      </c>
      <c r="I210">
        <f>IF(A210=0,0,+VLOOKUP($A210,'по изворима и контима'!$A$12:H$499,7,FALSE))</f>
        <v>0</v>
      </c>
      <c r="J210">
        <f>IF(A210=0,0,+VLOOKUP($A210,'по изворима и контима'!$A$12:I$499,8,FALSE))</f>
        <v>0</v>
      </c>
      <c r="K210">
        <f>IF(B210=0,0,+VLOOKUP($A210,'по изворима и контима'!$A$12:J$499,9,FALSE))</f>
        <v>0</v>
      </c>
      <c r="L210">
        <f>IF($A210=0,0,+VLOOKUP($F210,spisak!$C$11:$F$30,3,FALSE))</f>
        <v>0</v>
      </c>
      <c r="M210">
        <f>IF($A210=0,0,+VLOOKUP($F210,spisak!$C$11:$F$30,4,FALSE))</f>
        <v>0</v>
      </c>
      <c r="N210" s="140">
        <f t="shared" ref="N210" si="228">+IF(A210=0,0,"2017")</f>
        <v>0</v>
      </c>
      <c r="O210" s="122">
        <f>IF(A210=0,0,+VLOOKUP($A210,'по изворима и контима'!$A$12:R$499,COLUMN('по изворима и контима'!M:M),FALSE))</f>
        <v>0</v>
      </c>
    </row>
    <row r="211" spans="1:15">
      <c r="A211">
        <f t="shared" si="226"/>
        <v>0</v>
      </c>
      <c r="B211">
        <f t="shared" si="215"/>
        <v>0</v>
      </c>
      <c r="C211" s="121">
        <f>IF(A211=0,0,+spisak!A$4)</f>
        <v>0</v>
      </c>
      <c r="D211">
        <f>IF(A211=0,0,+spisak!C$4)</f>
        <v>0</v>
      </c>
      <c r="E211" s="169">
        <f>IF(A211=0,0,+spisak!#REF!)</f>
        <v>0</v>
      </c>
      <c r="F211">
        <f>IF(A211=0,0,+VLOOKUP($A211,'по изворима и контима'!$A$12:D$499,4,FALSE))</f>
        <v>0</v>
      </c>
      <c r="G211">
        <f>IF(A211=0,0,+VLOOKUP($A211,'по изворима и контима'!$A$12:G$499,5,FALSE))</f>
        <v>0</v>
      </c>
      <c r="H211">
        <f>IF(A211=0,0,+VLOOKUP($A211,'по изворима и контима'!$A$12:H$499,6,FALSE))</f>
        <v>0</v>
      </c>
      <c r="I211">
        <f>IF(A211=0,0,+VLOOKUP($A211,'по изворима и контима'!$A$12:H$499,7,FALSE))</f>
        <v>0</v>
      </c>
      <c r="J211">
        <f>IF(A211=0,0,+VLOOKUP($A211,'по изворима и контима'!$A$12:I$499,8,FALSE))</f>
        <v>0</v>
      </c>
      <c r="K211">
        <f>IF(B211=0,0,+VLOOKUP($A211,'по изворима и контима'!$A$12:J$499,9,FALSE))</f>
        <v>0</v>
      </c>
      <c r="L211">
        <f>IF($A211=0,0,+VLOOKUP($F211,spisak!$C$11:$F$30,3,FALSE))</f>
        <v>0</v>
      </c>
      <c r="M211">
        <f>IF($A211=0,0,+VLOOKUP($F211,spisak!$C$11:$F$30,4,FALSE))</f>
        <v>0</v>
      </c>
      <c r="N211" s="140">
        <f t="shared" ref="N211" si="229">+IF(A211=0,0,"2018")</f>
        <v>0</v>
      </c>
      <c r="O211" s="122">
        <f>IF(C211=0,0,+VLOOKUP($A211,'по изворима и контима'!$A$12:R$499,COLUMN('по изворима и контима'!N:N),FALSE))</f>
        <v>0</v>
      </c>
    </row>
    <row r="212" spans="1:15">
      <c r="A212">
        <f t="shared" si="226"/>
        <v>0</v>
      </c>
      <c r="B212">
        <f t="shared" si="215"/>
        <v>0</v>
      </c>
      <c r="C212" s="121">
        <f>IF(A212=0,0,+spisak!A$4)</f>
        <v>0</v>
      </c>
      <c r="D212">
        <f>IF(A212=0,0,+spisak!C$4)</f>
        <v>0</v>
      </c>
      <c r="E212" s="169">
        <f>IF(A212=0,0,+spisak!#REF!)</f>
        <v>0</v>
      </c>
      <c r="F212">
        <f>IF(A212=0,0,+VLOOKUP($A212,'по изворима и контима'!$A$12:D$499,4,FALSE))</f>
        <v>0</v>
      </c>
      <c r="G212">
        <f>IF(A212=0,0,+VLOOKUP($A212,'по изворима и контима'!$A$12:G$499,5,FALSE))</f>
        <v>0</v>
      </c>
      <c r="H212">
        <f>IF(A212=0,0,+VLOOKUP($A212,'по изворима и контима'!$A$12:H$499,6,FALSE))</f>
        <v>0</v>
      </c>
      <c r="I212">
        <f>IF(A212=0,0,+VLOOKUP($A212,'по изворима и контима'!$A$12:H$499,7,FALSE))</f>
        <v>0</v>
      </c>
      <c r="J212">
        <f>IF(A212=0,0,+VLOOKUP($A212,'по изворима и контима'!$A$12:I$499,8,FALSE))</f>
        <v>0</v>
      </c>
      <c r="K212">
        <f>IF(B212=0,0,+VLOOKUP($A212,'по изворима и контима'!$A$12:J$499,9,FALSE))</f>
        <v>0</v>
      </c>
      <c r="L212">
        <f>IF($A212=0,0,+VLOOKUP($F212,spisak!$C$11:$F$30,3,FALSE))</f>
        <v>0</v>
      </c>
      <c r="M212">
        <f>IF($A212=0,0,+VLOOKUP($F212,spisak!$C$11:$F$30,4,FALSE))</f>
        <v>0</v>
      </c>
      <c r="N212" s="140">
        <f t="shared" ref="N212" si="230">+IF(A212=0,0,"2019")</f>
        <v>0</v>
      </c>
      <c r="O212" s="122">
        <f>IF(C212=0,0,+VLOOKUP($A212,'по изворима и контима'!$A$12:R$499,COLUMN('по изворима и контима'!O:O),FALSE))</f>
        <v>0</v>
      </c>
    </row>
    <row r="213" spans="1:15">
      <c r="A213">
        <f t="shared" si="226"/>
        <v>0</v>
      </c>
      <c r="B213">
        <f t="shared" si="215"/>
        <v>0</v>
      </c>
      <c r="C213" s="121">
        <f>IF(A213=0,0,+spisak!A$4)</f>
        <v>0</v>
      </c>
      <c r="D213">
        <f>IF(A213=0,0,+spisak!C$4)</f>
        <v>0</v>
      </c>
      <c r="E213" s="169">
        <f>IF(A213=0,0,+spisak!#REF!)</f>
        <v>0</v>
      </c>
      <c r="F213">
        <f>IF(A213=0,0,+VLOOKUP($A213,'по изворима и контима'!$A$12:D$499,4,FALSE))</f>
        <v>0</v>
      </c>
      <c r="G213">
        <f>IF(A213=0,0,+VLOOKUP($A213,'по изворима и контима'!$A$12:G$499,5,FALSE))</f>
        <v>0</v>
      </c>
      <c r="H213">
        <f>IF(A213=0,0,+VLOOKUP($A213,'по изворима и контима'!$A$12:H$499,6,FALSE))</f>
        <v>0</v>
      </c>
      <c r="I213">
        <f>IF(A213=0,0,+VLOOKUP($A213,'по изворима и контима'!$A$12:H$499,7,FALSE))</f>
        <v>0</v>
      </c>
      <c r="J213">
        <f>IF(A213=0,0,+VLOOKUP($A213,'по изворима и контима'!$A$12:I$499,8,FALSE))</f>
        <v>0</v>
      </c>
      <c r="K213">
        <f>IF(B213=0,0,+VLOOKUP($A213,'по изворима и контима'!$A$12:J$499,9,FALSE))</f>
        <v>0</v>
      </c>
      <c r="L213">
        <f>IF($A213=0,0,+VLOOKUP($F213,spisak!$C$11:$F$30,3,FALSE))</f>
        <v>0</v>
      </c>
      <c r="M213">
        <f>IF($A213=0,0,+VLOOKUP($F213,spisak!$C$11:$F$30,4,FALSE))</f>
        <v>0</v>
      </c>
      <c r="N213" s="140">
        <f t="shared" ref="N213" si="231">+IF(A213=0,0,"nakon 2019")</f>
        <v>0</v>
      </c>
      <c r="O213" s="122">
        <f>IF(C213=0,0,+VLOOKUP($A213,'по изворима и контима'!$A$12:R$499,COLUMN('по изворима и контима'!P:P),FALSE))</f>
        <v>0</v>
      </c>
    </row>
    <row r="214" spans="1:15">
      <c r="A214">
        <f>+IF(MAX(A$4:A211)&gt;=A$1,0,MAX(A$4:A211)+1)</f>
        <v>0</v>
      </c>
      <c r="B214">
        <f t="shared" si="215"/>
        <v>0</v>
      </c>
      <c r="C214" s="121">
        <f>IF(A214=0,0,+spisak!A$4)</f>
        <v>0</v>
      </c>
      <c r="D214">
        <f>IF(A214=0,0,+spisak!C$4)</f>
        <v>0</v>
      </c>
      <c r="E214" s="169">
        <f>IF(A214=0,0,+spisak!#REF!)</f>
        <v>0</v>
      </c>
      <c r="F214">
        <f>IF(A214=0,0,+VLOOKUP($A214,'по изворима и контима'!$A$12:D$499,4,FALSE))</f>
        <v>0</v>
      </c>
      <c r="G214">
        <f>IF(A214=0,0,+VLOOKUP($A214,'по изворима и контима'!$A$12:G$499,5,FALSE))</f>
        <v>0</v>
      </c>
      <c r="H214">
        <f>IF(A214=0,0,+VLOOKUP($A214,'по изворима и контима'!$A$12:H$499,6,FALSE))</f>
        <v>0</v>
      </c>
      <c r="I214">
        <f>IF(A214=0,0,+VLOOKUP($A214,'по изворима и контима'!$A$12:H$499,7,FALSE))</f>
        <v>0</v>
      </c>
      <c r="J214">
        <f>IF(A214=0,0,+VLOOKUP($A214,'по изворима и контима'!$A$12:I$499,8,FALSE))</f>
        <v>0</v>
      </c>
      <c r="K214">
        <f>IF(B214=0,0,+VLOOKUP($A214,'по изворима и контима'!$A$12:J$499,9,FALSE))</f>
        <v>0</v>
      </c>
      <c r="L214">
        <f>IF($A214=0,0,+VLOOKUP($F214,spisak!$C$11:$F$30,3,FALSE))</f>
        <v>0</v>
      </c>
      <c r="M214">
        <f>IF($A214=0,0,+VLOOKUP($F214,spisak!$C$11:$F$30,4,FALSE))</f>
        <v>0</v>
      </c>
      <c r="N214" s="140">
        <f t="shared" ref="N214" si="232">+IF(A214=0,0,"do 2015")</f>
        <v>0</v>
      </c>
      <c r="O214" s="122">
        <f>IF(A214=0,0,+VLOOKUP($A214,'по изворима и контима'!$A$12:L$499,COLUMN('по изворима и контима'!J:J),FALSE))</f>
        <v>0</v>
      </c>
    </row>
    <row r="215" spans="1:15">
      <c r="A215">
        <f>+A214</f>
        <v>0</v>
      </c>
      <c r="B215">
        <f t="shared" si="215"/>
        <v>0</v>
      </c>
      <c r="C215" s="121">
        <f>IF(A215=0,0,+spisak!A$4)</f>
        <v>0</v>
      </c>
      <c r="D215">
        <f>IF(A215=0,0,+spisak!C$4)</f>
        <v>0</v>
      </c>
      <c r="E215" s="169">
        <f>IF(A215=0,0,+spisak!#REF!)</f>
        <v>0</v>
      </c>
      <c r="F215">
        <f>IF(A215=0,0,+VLOOKUP($A215,'по изворима и контима'!$A$12:D$499,4,FALSE))</f>
        <v>0</v>
      </c>
      <c r="G215">
        <f>IF(A215=0,0,+VLOOKUP($A215,'по изворима и контима'!$A$12:G$499,5,FALSE))</f>
        <v>0</v>
      </c>
      <c r="H215">
        <f>IF(A215=0,0,+VLOOKUP($A215,'по изворима и контима'!$A$12:H$499,6,FALSE))</f>
        <v>0</v>
      </c>
      <c r="I215">
        <f>IF(A215=0,0,+VLOOKUP($A215,'по изворима и контима'!$A$12:H$499,7,FALSE))</f>
        <v>0</v>
      </c>
      <c r="J215">
        <f>IF(A215=0,0,+VLOOKUP($A215,'по изворима и контима'!$A$12:I$499,8,FALSE))</f>
        <v>0</v>
      </c>
      <c r="K215">
        <f>IF(B215=0,0,+VLOOKUP($A215,'по изворима и контима'!$A$12:J$499,9,FALSE))</f>
        <v>0</v>
      </c>
      <c r="L215">
        <f>IF($A215=0,0,+VLOOKUP($F215,spisak!$C$11:$F$30,3,FALSE))</f>
        <v>0</v>
      </c>
      <c r="M215">
        <f>IF($A215=0,0,+VLOOKUP($F215,spisak!$C$11:$F$30,4,FALSE))</f>
        <v>0</v>
      </c>
      <c r="N215" s="140">
        <f t="shared" ref="N215" si="233">+IF(A215=0,0,"2016-plan")</f>
        <v>0</v>
      </c>
      <c r="O215" s="122">
        <f>IF(A215=0,0,+VLOOKUP($A215,'по изворима и контима'!$A$12:R$499,COLUMN('по изворима и контима'!K:K),FALSE))</f>
        <v>0</v>
      </c>
    </row>
    <row r="216" spans="1:15">
      <c r="A216">
        <f t="shared" si="226"/>
        <v>0</v>
      </c>
      <c r="B216">
        <f t="shared" si="215"/>
        <v>0</v>
      </c>
      <c r="C216" s="121">
        <f>IF(A216=0,0,+spisak!A$4)</f>
        <v>0</v>
      </c>
      <c r="D216">
        <f>IF(A216=0,0,+spisak!C$4)</f>
        <v>0</v>
      </c>
      <c r="E216" s="169">
        <f>IF(A216=0,0,+spisak!#REF!)</f>
        <v>0</v>
      </c>
      <c r="F216">
        <f>IF(A216=0,0,+VLOOKUP($A216,'по изворима и контима'!$A$12:D$499,4,FALSE))</f>
        <v>0</v>
      </c>
      <c r="G216">
        <f>IF(A216=0,0,+VLOOKUP($A216,'по изворима и контима'!$A$12:G$499,5,FALSE))</f>
        <v>0</v>
      </c>
      <c r="H216">
        <f>IF(A216=0,0,+VLOOKUP($A216,'по изворима и контима'!$A$12:H$499,6,FALSE))</f>
        <v>0</v>
      </c>
      <c r="I216">
        <f>IF(A216=0,0,+VLOOKUP($A216,'по изворима и контима'!$A$12:H$499,7,FALSE))</f>
        <v>0</v>
      </c>
      <c r="J216">
        <f>IF(A216=0,0,+VLOOKUP($A216,'по изворима и контима'!$A$12:I$499,8,FALSE))</f>
        <v>0</v>
      </c>
      <c r="K216">
        <f>IF(B216=0,0,+VLOOKUP($A216,'по изворима и контима'!$A$12:J$499,9,FALSE))</f>
        <v>0</v>
      </c>
      <c r="L216">
        <f>IF($A216=0,0,+VLOOKUP($F216,spisak!$C$11:$F$30,3,FALSE))</f>
        <v>0</v>
      </c>
      <c r="M216">
        <f>IF($A216=0,0,+VLOOKUP($F216,spisak!$C$11:$F$30,4,FALSE))</f>
        <v>0</v>
      </c>
      <c r="N216" s="140">
        <f t="shared" ref="N216" si="234">+IF(A216=0,0,"2016-procena")</f>
        <v>0</v>
      </c>
      <c r="O216" s="122">
        <f>IF(A216=0,0,+VLOOKUP($A216,'по изворима и контима'!$A$12:R$499,COLUMN('по изворима и контима'!L:L),FALSE))</f>
        <v>0</v>
      </c>
    </row>
    <row r="217" spans="1:15">
      <c r="A217">
        <f t="shared" si="226"/>
        <v>0</v>
      </c>
      <c r="B217">
        <f t="shared" si="215"/>
        <v>0</v>
      </c>
      <c r="C217" s="121">
        <f>IF(A217=0,0,+spisak!A$4)</f>
        <v>0</v>
      </c>
      <c r="D217">
        <f>IF(A217=0,0,+spisak!C$4)</f>
        <v>0</v>
      </c>
      <c r="E217" s="169">
        <f>IF(A217=0,0,+spisak!#REF!)</f>
        <v>0</v>
      </c>
      <c r="F217">
        <f>IF(A217=0,0,+VLOOKUP($A217,'по изворима и контима'!$A$12:D$499,4,FALSE))</f>
        <v>0</v>
      </c>
      <c r="G217">
        <f>IF(A217=0,0,+VLOOKUP($A217,'по изворима и контима'!$A$12:G$499,5,FALSE))</f>
        <v>0</v>
      </c>
      <c r="H217">
        <f>IF(A217=0,0,+VLOOKUP($A217,'по изворима и контима'!$A$12:H$499,6,FALSE))</f>
        <v>0</v>
      </c>
      <c r="I217">
        <f>IF(A217=0,0,+VLOOKUP($A217,'по изворима и контима'!$A$12:H$499,7,FALSE))</f>
        <v>0</v>
      </c>
      <c r="J217">
        <f>IF(A217=0,0,+VLOOKUP($A217,'по изворима и контима'!$A$12:I$499,8,FALSE))</f>
        <v>0</v>
      </c>
      <c r="K217">
        <f>IF(B217=0,0,+VLOOKUP($A217,'по изворима и контима'!$A$12:J$499,9,FALSE))</f>
        <v>0</v>
      </c>
      <c r="L217">
        <f>IF($A217=0,0,+VLOOKUP($F217,spisak!$C$11:$F$30,3,FALSE))</f>
        <v>0</v>
      </c>
      <c r="M217">
        <f>IF($A217=0,0,+VLOOKUP($F217,spisak!$C$11:$F$30,4,FALSE))</f>
        <v>0</v>
      </c>
      <c r="N217" s="140">
        <f t="shared" ref="N217" si="235">+IF(A217=0,0,"2017")</f>
        <v>0</v>
      </c>
      <c r="O217" s="122">
        <f>IF(A217=0,0,+VLOOKUP($A217,'по изворима и контима'!$A$12:R$499,COLUMN('по изворима и контима'!M:M),FALSE))</f>
        <v>0</v>
      </c>
    </row>
    <row r="218" spans="1:15">
      <c r="A218">
        <f t="shared" si="226"/>
        <v>0</v>
      </c>
      <c r="B218">
        <f t="shared" si="215"/>
        <v>0</v>
      </c>
      <c r="C218" s="121">
        <f>IF(A218=0,0,+spisak!A$4)</f>
        <v>0</v>
      </c>
      <c r="D218">
        <f>IF(A218=0,0,+spisak!C$4)</f>
        <v>0</v>
      </c>
      <c r="E218" s="169">
        <f>IF(A218=0,0,+spisak!#REF!)</f>
        <v>0</v>
      </c>
      <c r="F218">
        <f>IF(A218=0,0,+VLOOKUP($A218,'по изворима и контима'!$A$12:D$499,4,FALSE))</f>
        <v>0</v>
      </c>
      <c r="G218">
        <f>IF(A218=0,0,+VLOOKUP($A218,'по изворима и контима'!$A$12:G$499,5,FALSE))</f>
        <v>0</v>
      </c>
      <c r="H218">
        <f>IF(A218=0,0,+VLOOKUP($A218,'по изворима и контима'!$A$12:H$499,6,FALSE))</f>
        <v>0</v>
      </c>
      <c r="I218">
        <f>IF(A218=0,0,+VLOOKUP($A218,'по изворима и контима'!$A$12:H$499,7,FALSE))</f>
        <v>0</v>
      </c>
      <c r="J218">
        <f>IF(A218=0,0,+VLOOKUP($A218,'по изворима и контима'!$A$12:I$499,8,FALSE))</f>
        <v>0</v>
      </c>
      <c r="K218">
        <f>IF(B218=0,0,+VLOOKUP($A218,'по изворима и контима'!$A$12:J$499,9,FALSE))</f>
        <v>0</v>
      </c>
      <c r="L218">
        <f>IF($A218=0,0,+VLOOKUP($F218,spisak!$C$11:$F$30,3,FALSE))</f>
        <v>0</v>
      </c>
      <c r="M218">
        <f>IF($A218=0,0,+VLOOKUP($F218,spisak!$C$11:$F$30,4,FALSE))</f>
        <v>0</v>
      </c>
      <c r="N218" s="140">
        <f t="shared" ref="N218" si="236">+IF(A218=0,0,"2018")</f>
        <v>0</v>
      </c>
      <c r="O218" s="122">
        <f>IF(C218=0,0,+VLOOKUP($A218,'по изворима и контима'!$A$12:R$499,COLUMN('по изворима и контима'!N:N),FALSE))</f>
        <v>0</v>
      </c>
    </row>
    <row r="219" spans="1:15">
      <c r="A219">
        <f t="shared" si="226"/>
        <v>0</v>
      </c>
      <c r="B219">
        <f t="shared" si="215"/>
        <v>0</v>
      </c>
      <c r="C219" s="121">
        <f>IF(A219=0,0,+spisak!A$4)</f>
        <v>0</v>
      </c>
      <c r="D219">
        <f>IF(A219=0,0,+spisak!C$4)</f>
        <v>0</v>
      </c>
      <c r="E219" s="169">
        <f>IF(A219=0,0,+spisak!#REF!)</f>
        <v>0</v>
      </c>
      <c r="F219">
        <f>IF(A219=0,0,+VLOOKUP($A219,'по изворима и контима'!$A$12:D$499,4,FALSE))</f>
        <v>0</v>
      </c>
      <c r="G219">
        <f>IF(A219=0,0,+VLOOKUP($A219,'по изворима и контима'!$A$12:G$499,5,FALSE))</f>
        <v>0</v>
      </c>
      <c r="H219">
        <f>IF(A219=0,0,+VLOOKUP($A219,'по изворима и контима'!$A$12:H$499,6,FALSE))</f>
        <v>0</v>
      </c>
      <c r="I219">
        <f>IF(A219=0,0,+VLOOKUP($A219,'по изворима и контима'!$A$12:H$499,7,FALSE))</f>
        <v>0</v>
      </c>
      <c r="J219">
        <f>IF(A219=0,0,+VLOOKUP($A219,'по изворима и контима'!$A$12:I$499,8,FALSE))</f>
        <v>0</v>
      </c>
      <c r="K219">
        <f>IF(B219=0,0,+VLOOKUP($A219,'по изворима и контима'!$A$12:J$499,9,FALSE))</f>
        <v>0</v>
      </c>
      <c r="L219">
        <f>IF($A219=0,0,+VLOOKUP($F219,spisak!$C$11:$F$30,3,FALSE))</f>
        <v>0</v>
      </c>
      <c r="M219">
        <f>IF($A219=0,0,+VLOOKUP($F219,spisak!$C$11:$F$30,4,FALSE))</f>
        <v>0</v>
      </c>
      <c r="N219" s="140">
        <f t="shared" ref="N219" si="237">+IF(A219=0,0,"2019")</f>
        <v>0</v>
      </c>
      <c r="O219" s="122">
        <f>IF(C219=0,0,+VLOOKUP($A219,'по изворима и контима'!$A$12:R$499,COLUMN('по изворима и контима'!O:O),FALSE))</f>
        <v>0</v>
      </c>
    </row>
    <row r="220" spans="1:15">
      <c r="A220">
        <f t="shared" si="226"/>
        <v>0</v>
      </c>
      <c r="B220">
        <f t="shared" si="215"/>
        <v>0</v>
      </c>
      <c r="C220" s="121">
        <f>IF(A220=0,0,+spisak!A$4)</f>
        <v>0</v>
      </c>
      <c r="D220">
        <f>IF(A220=0,0,+spisak!C$4)</f>
        <v>0</v>
      </c>
      <c r="E220" s="169">
        <f>IF(A220=0,0,+spisak!#REF!)</f>
        <v>0</v>
      </c>
      <c r="F220">
        <f>IF(A220=0,0,+VLOOKUP($A220,'по изворима и контима'!$A$12:D$499,4,FALSE))</f>
        <v>0</v>
      </c>
      <c r="G220">
        <f>IF(A220=0,0,+VLOOKUP($A220,'по изворима и контима'!$A$12:G$499,5,FALSE))</f>
        <v>0</v>
      </c>
      <c r="H220">
        <f>IF(A220=0,0,+VLOOKUP($A220,'по изворима и контима'!$A$12:H$499,6,FALSE))</f>
        <v>0</v>
      </c>
      <c r="I220">
        <f>IF(A220=0,0,+VLOOKUP($A220,'по изворима и контима'!$A$12:H$499,7,FALSE))</f>
        <v>0</v>
      </c>
      <c r="J220">
        <f>IF(A220=0,0,+VLOOKUP($A220,'по изворима и контима'!$A$12:I$499,8,FALSE))</f>
        <v>0</v>
      </c>
      <c r="K220">
        <f>IF(B220=0,0,+VLOOKUP($A220,'по изворима и контима'!$A$12:J$499,9,FALSE))</f>
        <v>0</v>
      </c>
      <c r="L220">
        <f>IF($A220=0,0,+VLOOKUP($F220,spisak!$C$11:$F$30,3,FALSE))</f>
        <v>0</v>
      </c>
      <c r="M220">
        <f>IF($A220=0,0,+VLOOKUP($F220,spisak!$C$11:$F$30,4,FALSE))</f>
        <v>0</v>
      </c>
      <c r="N220" s="140">
        <f t="shared" ref="N220" si="238">+IF(A220=0,0,"nakon 2019")</f>
        <v>0</v>
      </c>
      <c r="O220" s="122">
        <f>IF(C220=0,0,+VLOOKUP($A220,'по изворима и контима'!$A$12:R$499,COLUMN('по изворима и контима'!P:P),FALSE))</f>
        <v>0</v>
      </c>
    </row>
    <row r="221" spans="1:15">
      <c r="A221">
        <f>+IF(MAX(A$4:A218)&gt;=A$1,0,MAX(A$4:A218)+1)</f>
        <v>0</v>
      </c>
      <c r="B221">
        <f t="shared" si="215"/>
        <v>0</v>
      </c>
      <c r="C221" s="121">
        <f>IF(A221=0,0,+spisak!A$4)</f>
        <v>0</v>
      </c>
      <c r="D221">
        <f>IF(A221=0,0,+spisak!C$4)</f>
        <v>0</v>
      </c>
      <c r="E221" s="169">
        <f>IF(A221=0,0,+spisak!#REF!)</f>
        <v>0</v>
      </c>
      <c r="F221">
        <f>IF(A221=0,0,+VLOOKUP($A221,'по изворима и контима'!$A$12:D$499,4,FALSE))</f>
        <v>0</v>
      </c>
      <c r="G221">
        <f>IF(A221=0,0,+VLOOKUP($A221,'по изворима и контима'!$A$12:G$499,5,FALSE))</f>
        <v>0</v>
      </c>
      <c r="H221">
        <f>IF(A221=0,0,+VLOOKUP($A221,'по изворима и контима'!$A$12:H$499,6,FALSE))</f>
        <v>0</v>
      </c>
      <c r="I221">
        <f>IF(A221=0,0,+VLOOKUP($A221,'по изворима и контима'!$A$12:H$499,7,FALSE))</f>
        <v>0</v>
      </c>
      <c r="J221">
        <f>IF(A221=0,0,+VLOOKUP($A221,'по изворима и контима'!$A$12:I$499,8,FALSE))</f>
        <v>0</v>
      </c>
      <c r="K221">
        <f>IF(B221=0,0,+VLOOKUP($A221,'по изворима и контима'!$A$12:J$499,9,FALSE))</f>
        <v>0</v>
      </c>
      <c r="L221">
        <f>IF($A221=0,0,+VLOOKUP($F221,spisak!$C$11:$F$30,3,FALSE))</f>
        <v>0</v>
      </c>
      <c r="M221">
        <f>IF($A221=0,0,+VLOOKUP($F221,spisak!$C$11:$F$30,4,FALSE))</f>
        <v>0</v>
      </c>
      <c r="N221" s="140">
        <f t="shared" ref="N221" si="239">+IF(A221=0,0,"do 2015")</f>
        <v>0</v>
      </c>
      <c r="O221" s="122">
        <f>IF(A221=0,0,+VLOOKUP($A221,'по изворима и контима'!$A$12:L$499,COLUMN('по изворима и контима'!J:J),FALSE))</f>
        <v>0</v>
      </c>
    </row>
    <row r="222" spans="1:15">
      <c r="A222">
        <f t="shared" ref="A222:A227" si="240">+A221</f>
        <v>0</v>
      </c>
      <c r="B222">
        <f t="shared" si="215"/>
        <v>0</v>
      </c>
      <c r="C222" s="121">
        <f>IF(A222=0,0,+spisak!A$4)</f>
        <v>0</v>
      </c>
      <c r="D222">
        <f>IF(A222=0,0,+spisak!C$4)</f>
        <v>0</v>
      </c>
      <c r="E222" s="169">
        <f>IF(A222=0,0,+spisak!#REF!)</f>
        <v>0</v>
      </c>
      <c r="F222">
        <f>IF(A222=0,0,+VLOOKUP($A222,'по изворима и контима'!$A$12:D$499,4,FALSE))</f>
        <v>0</v>
      </c>
      <c r="G222">
        <f>IF(A222=0,0,+VLOOKUP($A222,'по изворима и контима'!$A$12:G$499,5,FALSE))</f>
        <v>0</v>
      </c>
      <c r="H222">
        <f>IF(A222=0,0,+VLOOKUP($A222,'по изворима и контима'!$A$12:H$499,6,FALSE))</f>
        <v>0</v>
      </c>
      <c r="I222">
        <f>IF(A222=0,0,+VLOOKUP($A222,'по изворима и контима'!$A$12:H$499,7,FALSE))</f>
        <v>0</v>
      </c>
      <c r="J222">
        <f>IF(A222=0,0,+VLOOKUP($A222,'по изворима и контима'!$A$12:I$499,8,FALSE))</f>
        <v>0</v>
      </c>
      <c r="K222">
        <f>IF(B222=0,0,+VLOOKUP($A222,'по изворима и контима'!$A$12:J$499,9,FALSE))</f>
        <v>0</v>
      </c>
      <c r="L222">
        <f>IF($A222=0,0,+VLOOKUP($F222,spisak!$C$11:$F$30,3,FALSE))</f>
        <v>0</v>
      </c>
      <c r="M222">
        <f>IF($A222=0,0,+VLOOKUP($F222,spisak!$C$11:$F$30,4,FALSE))</f>
        <v>0</v>
      </c>
      <c r="N222" s="140">
        <f t="shared" ref="N222" si="241">+IF(A222=0,0,"2016-plan")</f>
        <v>0</v>
      </c>
      <c r="O222" s="122">
        <f>IF(A222=0,0,+VLOOKUP($A222,'по изворима и контима'!$A$12:R$499,COLUMN('по изворима и контима'!K:K),FALSE))</f>
        <v>0</v>
      </c>
    </row>
    <row r="223" spans="1:15">
      <c r="A223">
        <f t="shared" si="240"/>
        <v>0</v>
      </c>
      <c r="B223">
        <f t="shared" si="215"/>
        <v>0</v>
      </c>
      <c r="C223" s="121">
        <f>IF(A223=0,0,+spisak!A$4)</f>
        <v>0</v>
      </c>
      <c r="D223">
        <f>IF(A223=0,0,+spisak!C$4)</f>
        <v>0</v>
      </c>
      <c r="E223" s="169">
        <f>IF(A223=0,0,+spisak!#REF!)</f>
        <v>0</v>
      </c>
      <c r="F223">
        <f>IF(A223=0,0,+VLOOKUP($A223,'по изворима и контима'!$A$12:D$499,4,FALSE))</f>
        <v>0</v>
      </c>
      <c r="G223">
        <f>IF(A223=0,0,+VLOOKUP($A223,'по изворима и контима'!$A$12:G$499,5,FALSE))</f>
        <v>0</v>
      </c>
      <c r="H223">
        <f>IF(A223=0,0,+VLOOKUP($A223,'по изворима и контима'!$A$12:H$499,6,FALSE))</f>
        <v>0</v>
      </c>
      <c r="I223">
        <f>IF(A223=0,0,+VLOOKUP($A223,'по изворима и контима'!$A$12:H$499,7,FALSE))</f>
        <v>0</v>
      </c>
      <c r="J223">
        <f>IF(A223=0,0,+VLOOKUP($A223,'по изворима и контима'!$A$12:I$499,8,FALSE))</f>
        <v>0</v>
      </c>
      <c r="K223">
        <f>IF(B223=0,0,+VLOOKUP($A223,'по изворима и контима'!$A$12:J$499,9,FALSE))</f>
        <v>0</v>
      </c>
      <c r="L223">
        <f>IF($A223=0,0,+VLOOKUP($F223,spisak!$C$11:$F$30,3,FALSE))</f>
        <v>0</v>
      </c>
      <c r="M223">
        <f>IF($A223=0,0,+VLOOKUP($F223,spisak!$C$11:$F$30,4,FALSE))</f>
        <v>0</v>
      </c>
      <c r="N223" s="140">
        <f t="shared" ref="N223" si="242">+IF(A223=0,0,"2016-procena")</f>
        <v>0</v>
      </c>
      <c r="O223" s="122">
        <f>IF(A223=0,0,+VLOOKUP($A223,'по изворима и контима'!$A$12:R$499,COLUMN('по изворима и контима'!L:L),FALSE))</f>
        <v>0</v>
      </c>
    </row>
    <row r="224" spans="1:15">
      <c r="A224">
        <f t="shared" si="240"/>
        <v>0</v>
      </c>
      <c r="B224">
        <f t="shared" si="215"/>
        <v>0</v>
      </c>
      <c r="C224" s="121">
        <f>IF(A224=0,0,+spisak!A$4)</f>
        <v>0</v>
      </c>
      <c r="D224">
        <f>IF(A224=0,0,+spisak!C$4)</f>
        <v>0</v>
      </c>
      <c r="E224" s="169">
        <f>IF(A224=0,0,+spisak!#REF!)</f>
        <v>0</v>
      </c>
      <c r="F224">
        <f>IF(A224=0,0,+VLOOKUP($A224,'по изворима и контима'!$A$12:D$499,4,FALSE))</f>
        <v>0</v>
      </c>
      <c r="G224">
        <f>IF(A224=0,0,+VLOOKUP($A224,'по изворима и контима'!$A$12:G$499,5,FALSE))</f>
        <v>0</v>
      </c>
      <c r="H224">
        <f>IF(A224=0,0,+VLOOKUP($A224,'по изворима и контима'!$A$12:H$499,6,FALSE))</f>
        <v>0</v>
      </c>
      <c r="I224">
        <f>IF(A224=0,0,+VLOOKUP($A224,'по изворима и контима'!$A$12:H$499,7,FALSE))</f>
        <v>0</v>
      </c>
      <c r="J224">
        <f>IF(A224=0,0,+VLOOKUP($A224,'по изворима и контима'!$A$12:I$499,8,FALSE))</f>
        <v>0</v>
      </c>
      <c r="K224">
        <f>IF(B224=0,0,+VLOOKUP($A224,'по изворима и контима'!$A$12:J$499,9,FALSE))</f>
        <v>0</v>
      </c>
      <c r="L224">
        <f>IF($A224=0,0,+VLOOKUP($F224,spisak!$C$11:$F$30,3,FALSE))</f>
        <v>0</v>
      </c>
      <c r="M224">
        <f>IF($A224=0,0,+VLOOKUP($F224,spisak!$C$11:$F$30,4,FALSE))</f>
        <v>0</v>
      </c>
      <c r="N224" s="140">
        <f t="shared" ref="N224" si="243">+IF(A224=0,0,"2017")</f>
        <v>0</v>
      </c>
      <c r="O224" s="122">
        <f>IF(A224=0,0,+VLOOKUP($A224,'по изворима и контима'!$A$12:R$499,COLUMN('по изворима и контима'!M:M),FALSE))</f>
        <v>0</v>
      </c>
    </row>
    <row r="225" spans="1:15">
      <c r="A225">
        <f t="shared" si="240"/>
        <v>0</v>
      </c>
      <c r="B225">
        <f t="shared" si="215"/>
        <v>0</v>
      </c>
      <c r="C225" s="121">
        <f>IF(A225=0,0,+spisak!A$4)</f>
        <v>0</v>
      </c>
      <c r="D225">
        <f>IF(A225=0,0,+spisak!C$4)</f>
        <v>0</v>
      </c>
      <c r="E225" s="169">
        <f>IF(A225=0,0,+spisak!#REF!)</f>
        <v>0</v>
      </c>
      <c r="F225">
        <f>IF(A225=0,0,+VLOOKUP($A225,'по изворима и контима'!$A$12:D$499,4,FALSE))</f>
        <v>0</v>
      </c>
      <c r="G225">
        <f>IF(A225=0,0,+VLOOKUP($A225,'по изворима и контима'!$A$12:G$499,5,FALSE))</f>
        <v>0</v>
      </c>
      <c r="H225">
        <f>IF(A225=0,0,+VLOOKUP($A225,'по изворима и контима'!$A$12:H$499,6,FALSE))</f>
        <v>0</v>
      </c>
      <c r="I225">
        <f>IF(A225=0,0,+VLOOKUP($A225,'по изворима и контима'!$A$12:H$499,7,FALSE))</f>
        <v>0</v>
      </c>
      <c r="J225">
        <f>IF(A225=0,0,+VLOOKUP($A225,'по изворима и контима'!$A$12:I$499,8,FALSE))</f>
        <v>0</v>
      </c>
      <c r="K225">
        <f>IF(B225=0,0,+VLOOKUP($A225,'по изворима и контима'!$A$12:J$499,9,FALSE))</f>
        <v>0</v>
      </c>
      <c r="L225">
        <f>IF($A225=0,0,+VLOOKUP($F225,spisak!$C$11:$F$30,3,FALSE))</f>
        <v>0</v>
      </c>
      <c r="M225">
        <f>IF($A225=0,0,+VLOOKUP($F225,spisak!$C$11:$F$30,4,FALSE))</f>
        <v>0</v>
      </c>
      <c r="N225" s="140">
        <f t="shared" ref="N225" si="244">+IF(A225=0,0,"2018")</f>
        <v>0</v>
      </c>
      <c r="O225" s="122">
        <f>IF(C225=0,0,+VLOOKUP($A225,'по изворима и контима'!$A$12:R$499,COLUMN('по изворима и контима'!N:N),FALSE))</f>
        <v>0</v>
      </c>
    </row>
    <row r="226" spans="1:15">
      <c r="A226">
        <f t="shared" si="240"/>
        <v>0</v>
      </c>
      <c r="B226">
        <f t="shared" si="215"/>
        <v>0</v>
      </c>
      <c r="C226" s="121">
        <f>IF(A226=0,0,+spisak!A$4)</f>
        <v>0</v>
      </c>
      <c r="D226">
        <f>IF(A226=0,0,+spisak!C$4)</f>
        <v>0</v>
      </c>
      <c r="E226" s="169">
        <f>IF(A226=0,0,+spisak!#REF!)</f>
        <v>0</v>
      </c>
      <c r="F226">
        <f>IF(A226=0,0,+VLOOKUP($A226,'по изворима и контима'!$A$12:D$499,4,FALSE))</f>
        <v>0</v>
      </c>
      <c r="G226">
        <f>IF(A226=0,0,+VLOOKUP($A226,'по изворима и контима'!$A$12:G$499,5,FALSE))</f>
        <v>0</v>
      </c>
      <c r="H226">
        <f>IF(A226=0,0,+VLOOKUP($A226,'по изворима и контима'!$A$12:H$499,6,FALSE))</f>
        <v>0</v>
      </c>
      <c r="I226">
        <f>IF(A226=0,0,+VLOOKUP($A226,'по изворима и контима'!$A$12:H$499,7,FALSE))</f>
        <v>0</v>
      </c>
      <c r="J226">
        <f>IF(A226=0,0,+VLOOKUP($A226,'по изворима и контима'!$A$12:I$499,8,FALSE))</f>
        <v>0</v>
      </c>
      <c r="K226">
        <f>IF(B226=0,0,+VLOOKUP($A226,'по изворима и контима'!$A$12:J$499,9,FALSE))</f>
        <v>0</v>
      </c>
      <c r="L226">
        <f>IF($A226=0,0,+VLOOKUP($F226,spisak!$C$11:$F$30,3,FALSE))</f>
        <v>0</v>
      </c>
      <c r="M226">
        <f>IF($A226=0,0,+VLOOKUP($F226,spisak!$C$11:$F$30,4,FALSE))</f>
        <v>0</v>
      </c>
      <c r="N226" s="140">
        <f t="shared" ref="N226" si="245">+IF(A226=0,0,"2019")</f>
        <v>0</v>
      </c>
      <c r="O226" s="122">
        <f>IF(C226=0,0,+VLOOKUP($A226,'по изворима и контима'!$A$12:R$499,COLUMN('по изворима и контима'!O:O),FALSE))</f>
        <v>0</v>
      </c>
    </row>
    <row r="227" spans="1:15">
      <c r="A227">
        <f t="shared" si="240"/>
        <v>0</v>
      </c>
      <c r="B227">
        <f t="shared" si="215"/>
        <v>0</v>
      </c>
      <c r="C227" s="121">
        <f>IF(A227=0,0,+spisak!A$4)</f>
        <v>0</v>
      </c>
      <c r="D227">
        <f>IF(A227=0,0,+spisak!C$4)</f>
        <v>0</v>
      </c>
      <c r="E227" s="169">
        <f>IF(A227=0,0,+spisak!#REF!)</f>
        <v>0</v>
      </c>
      <c r="F227">
        <f>IF(A227=0,0,+VLOOKUP($A227,'по изворима и контима'!$A$12:D$499,4,FALSE))</f>
        <v>0</v>
      </c>
      <c r="G227">
        <f>IF(A227=0,0,+VLOOKUP($A227,'по изворима и контима'!$A$12:G$499,5,FALSE))</f>
        <v>0</v>
      </c>
      <c r="H227">
        <f>IF(A227=0,0,+VLOOKUP($A227,'по изворима и контима'!$A$12:H$499,6,FALSE))</f>
        <v>0</v>
      </c>
      <c r="I227">
        <f>IF(A227=0,0,+VLOOKUP($A227,'по изворима и контима'!$A$12:H$499,7,FALSE))</f>
        <v>0</v>
      </c>
      <c r="J227">
        <f>IF(A227=0,0,+VLOOKUP($A227,'по изворима и контима'!$A$12:I$499,8,FALSE))</f>
        <v>0</v>
      </c>
      <c r="K227">
        <f>IF(B227=0,0,+VLOOKUP($A227,'по изворима и контима'!$A$12:J$499,9,FALSE))</f>
        <v>0</v>
      </c>
      <c r="L227">
        <f>IF($A227=0,0,+VLOOKUP($F227,spisak!$C$11:$F$30,3,FALSE))</f>
        <v>0</v>
      </c>
      <c r="M227">
        <f>IF($A227=0,0,+VLOOKUP($F227,spisak!$C$11:$F$30,4,FALSE))</f>
        <v>0</v>
      </c>
      <c r="N227" s="140">
        <f t="shared" ref="N227" si="246">+IF(A227=0,0,"nakon 2019")</f>
        <v>0</v>
      </c>
      <c r="O227" s="122">
        <f>IF(C227=0,0,+VLOOKUP($A227,'по изворима и контима'!$A$12:R$499,COLUMN('по изворима и контима'!P:P),FALSE))</f>
        <v>0</v>
      </c>
    </row>
    <row r="228" spans="1:15">
      <c r="A228">
        <f>+IF(ISBLANK('по изворима и контима'!D236)=TRUE,0,1)</f>
        <v>0</v>
      </c>
      <c r="B228">
        <f t="shared" si="215"/>
        <v>0</v>
      </c>
      <c r="C228" s="121">
        <f>IF(A228=0,0,+spisak!A$4)</f>
        <v>0</v>
      </c>
      <c r="D228">
        <f>IF(A228=0,0,+spisak!C$4)</f>
        <v>0</v>
      </c>
      <c r="E228" s="169">
        <f>IF(A228=0,0,+spisak!#REF!)</f>
        <v>0</v>
      </c>
      <c r="F228">
        <f>IF(A228=0,0,+VLOOKUP($A228,'по изворима и контима'!$A$12:D$499,4,FALSE))</f>
        <v>0</v>
      </c>
      <c r="G228">
        <f>IF(A228=0,0,+VLOOKUP($A228,'по изворима и контима'!$A$12:G$499,5,FALSE))</f>
        <v>0</v>
      </c>
      <c r="H228">
        <f>IF(A228=0,0,+VLOOKUP($A228,'по изворима и контима'!$A$12:H$499,6,FALSE))</f>
        <v>0</v>
      </c>
      <c r="I228">
        <f>IF(A228=0,0,+VLOOKUP($A228,'по изворима и контима'!$A$12:H$499,7,FALSE))</f>
        <v>0</v>
      </c>
      <c r="J228">
        <f>IF(A228=0,0,+VLOOKUP($A228,'по изворима и контима'!$A$12:I$499,8,FALSE))</f>
        <v>0</v>
      </c>
      <c r="K228">
        <f>IF(B228=0,0,+VLOOKUP($A228,'по изворима и контима'!$A$12:J$499,9,FALSE))</f>
        <v>0</v>
      </c>
      <c r="L228">
        <f>IF($A228=0,0,+VLOOKUP($F228,spisak!$C$11:$F$30,3,FALSE))</f>
        <v>0</v>
      </c>
      <c r="M228">
        <f>IF($A228=0,0,+VLOOKUP($F228,spisak!$C$11:$F$30,4,FALSE))</f>
        <v>0</v>
      </c>
      <c r="N228" s="140">
        <f t="shared" ref="N228" si="247">+IF(A228=0,0,"do 2015")</f>
        <v>0</v>
      </c>
      <c r="O228" s="122">
        <f>IF(A228=0,0,+VLOOKUP($A228,'по изворима и контима'!$A$12:L$499,COLUMN('по изворима и контима'!J:J),FALSE))</f>
        <v>0</v>
      </c>
    </row>
    <row r="229" spans="1:15">
      <c r="A229">
        <f t="shared" ref="A229:A234" si="248">+A228</f>
        <v>0</v>
      </c>
      <c r="B229">
        <f t="shared" si="215"/>
        <v>0</v>
      </c>
      <c r="C229" s="121">
        <f>IF(A229=0,0,+spisak!A$4)</f>
        <v>0</v>
      </c>
      <c r="D229">
        <f>IF(A229=0,0,+spisak!C$4)</f>
        <v>0</v>
      </c>
      <c r="E229" s="169">
        <f>IF(A229=0,0,+spisak!#REF!)</f>
        <v>0</v>
      </c>
      <c r="F229">
        <f>IF(A229=0,0,+VLOOKUP($A229,'по изворима и контима'!$A$12:D$499,4,FALSE))</f>
        <v>0</v>
      </c>
      <c r="G229">
        <f>IF(A229=0,0,+VLOOKUP($A229,'по изворима и контима'!$A$12:G$499,5,FALSE))</f>
        <v>0</v>
      </c>
      <c r="H229">
        <f>IF(A229=0,0,+VLOOKUP($A229,'по изворима и контима'!$A$12:H$499,6,FALSE))</f>
        <v>0</v>
      </c>
      <c r="I229">
        <f>IF(A229=0,0,+VLOOKUP($A229,'по изворима и контима'!$A$12:H$499,7,FALSE))</f>
        <v>0</v>
      </c>
      <c r="J229">
        <f>IF(A229=0,0,+VLOOKUP($A229,'по изворима и контима'!$A$12:I$499,8,FALSE))</f>
        <v>0</v>
      </c>
      <c r="K229">
        <f>IF(B229=0,0,+VLOOKUP($A229,'по изворима и контима'!$A$12:J$499,9,FALSE))</f>
        <v>0</v>
      </c>
      <c r="L229">
        <f>IF($A229=0,0,+VLOOKUP($F229,spisak!$C$11:$F$30,3,FALSE))</f>
        <v>0</v>
      </c>
      <c r="M229">
        <f>IF($A229=0,0,+VLOOKUP($F229,spisak!$C$11:$F$30,4,FALSE))</f>
        <v>0</v>
      </c>
      <c r="N229" s="140">
        <f t="shared" ref="N229" si="249">+IF(A229=0,0,"2016-plan")</f>
        <v>0</v>
      </c>
      <c r="O229" s="122">
        <f>IF(A229=0,0,+VLOOKUP($A229,'по изворима и контима'!$A$12:R$499,COLUMN('по изворима и контима'!K:K),FALSE))</f>
        <v>0</v>
      </c>
    </row>
    <row r="230" spans="1:15">
      <c r="A230">
        <f t="shared" si="248"/>
        <v>0</v>
      </c>
      <c r="B230">
        <f t="shared" si="215"/>
        <v>0</v>
      </c>
      <c r="C230" s="121">
        <f>IF(A230=0,0,+spisak!A$4)</f>
        <v>0</v>
      </c>
      <c r="D230">
        <f>IF(A230=0,0,+spisak!C$4)</f>
        <v>0</v>
      </c>
      <c r="E230" s="169">
        <f>IF(A230=0,0,+spisak!#REF!)</f>
        <v>0</v>
      </c>
      <c r="F230">
        <f>IF(A230=0,0,+VLOOKUP($A230,'по изворима и контима'!$A$12:D$499,4,FALSE))</f>
        <v>0</v>
      </c>
      <c r="G230">
        <f>IF(A230=0,0,+VLOOKUP($A230,'по изворима и контима'!$A$12:G$499,5,FALSE))</f>
        <v>0</v>
      </c>
      <c r="H230">
        <f>IF(A230=0,0,+VLOOKUP($A230,'по изворима и контима'!$A$12:H$499,6,FALSE))</f>
        <v>0</v>
      </c>
      <c r="I230">
        <f>IF(A230=0,0,+VLOOKUP($A230,'по изворима и контима'!$A$12:H$499,7,FALSE))</f>
        <v>0</v>
      </c>
      <c r="J230">
        <f>IF(A230=0,0,+VLOOKUP($A230,'по изворима и контима'!$A$12:I$499,8,FALSE))</f>
        <v>0</v>
      </c>
      <c r="K230">
        <f>IF(B230=0,0,+VLOOKUP($A230,'по изворима и контима'!$A$12:J$499,9,FALSE))</f>
        <v>0</v>
      </c>
      <c r="L230">
        <f>IF($A230=0,0,+VLOOKUP($F230,spisak!$C$11:$F$30,3,FALSE))</f>
        <v>0</v>
      </c>
      <c r="M230">
        <f>IF($A230=0,0,+VLOOKUP($F230,spisak!$C$11:$F$30,4,FALSE))</f>
        <v>0</v>
      </c>
      <c r="N230" s="140">
        <f t="shared" ref="N230" si="250">+IF(A230=0,0,"2016-procena")</f>
        <v>0</v>
      </c>
      <c r="O230" s="122">
        <f>IF(A230=0,0,+VLOOKUP($A230,'по изворима и контима'!$A$12:R$499,COLUMN('по изворима и контима'!L:L),FALSE))</f>
        <v>0</v>
      </c>
    </row>
    <row r="231" spans="1:15">
      <c r="A231">
        <f t="shared" si="248"/>
        <v>0</v>
      </c>
      <c r="B231">
        <f t="shared" si="215"/>
        <v>0</v>
      </c>
      <c r="C231" s="121">
        <f>IF(A231=0,0,+spisak!A$4)</f>
        <v>0</v>
      </c>
      <c r="D231">
        <f>IF(A231=0,0,+spisak!C$4)</f>
        <v>0</v>
      </c>
      <c r="E231" s="169">
        <f>IF(A231=0,0,+spisak!#REF!)</f>
        <v>0</v>
      </c>
      <c r="F231">
        <f>IF(A231=0,0,+VLOOKUP($A231,'по изворима и контима'!$A$12:D$499,4,FALSE))</f>
        <v>0</v>
      </c>
      <c r="G231">
        <f>IF(A231=0,0,+VLOOKUP($A231,'по изворима и контима'!$A$12:G$499,5,FALSE))</f>
        <v>0</v>
      </c>
      <c r="H231">
        <f>IF(A231=0,0,+VLOOKUP($A231,'по изворима и контима'!$A$12:H$499,6,FALSE))</f>
        <v>0</v>
      </c>
      <c r="I231">
        <f>IF(A231=0,0,+VLOOKUP($A231,'по изворима и контима'!$A$12:H$499,7,FALSE))</f>
        <v>0</v>
      </c>
      <c r="J231">
        <f>IF(A231=0,0,+VLOOKUP($A231,'по изворима и контима'!$A$12:I$499,8,FALSE))</f>
        <v>0</v>
      </c>
      <c r="K231">
        <f>IF(B231=0,0,+VLOOKUP($A231,'по изворима и контима'!$A$12:J$499,9,FALSE))</f>
        <v>0</v>
      </c>
      <c r="L231">
        <f>IF($A231=0,0,+VLOOKUP($F231,spisak!$C$11:$F$30,3,FALSE))</f>
        <v>0</v>
      </c>
      <c r="M231">
        <f>IF($A231=0,0,+VLOOKUP($F231,spisak!$C$11:$F$30,4,FALSE))</f>
        <v>0</v>
      </c>
      <c r="N231" s="140">
        <f t="shared" ref="N231" si="251">+IF(A231=0,0,"2017")</f>
        <v>0</v>
      </c>
      <c r="O231" s="122">
        <f>IF(A231=0,0,+VLOOKUP($A231,'по изворима и контима'!$A$12:R$499,COLUMN('по изворима и контима'!M:M),FALSE))</f>
        <v>0</v>
      </c>
    </row>
    <row r="232" spans="1:15">
      <c r="A232">
        <f t="shared" si="248"/>
        <v>0</v>
      </c>
      <c r="B232">
        <f t="shared" si="215"/>
        <v>0</v>
      </c>
      <c r="C232" s="121">
        <f>IF(A232=0,0,+spisak!A$4)</f>
        <v>0</v>
      </c>
      <c r="D232">
        <f>IF(A232=0,0,+spisak!C$4)</f>
        <v>0</v>
      </c>
      <c r="E232" s="169">
        <f>IF(A232=0,0,+spisak!#REF!)</f>
        <v>0</v>
      </c>
      <c r="F232">
        <f>IF(A232=0,0,+VLOOKUP($A232,'по изворима и контима'!$A$12:D$499,4,FALSE))</f>
        <v>0</v>
      </c>
      <c r="G232">
        <f>IF(A232=0,0,+VLOOKUP($A232,'по изворима и контима'!$A$12:G$499,5,FALSE))</f>
        <v>0</v>
      </c>
      <c r="H232">
        <f>IF(A232=0,0,+VLOOKUP($A232,'по изворима и контима'!$A$12:H$499,6,FALSE))</f>
        <v>0</v>
      </c>
      <c r="I232">
        <f>IF(A232=0,0,+VLOOKUP($A232,'по изворима и контима'!$A$12:H$499,7,FALSE))</f>
        <v>0</v>
      </c>
      <c r="J232">
        <f>IF(A232=0,0,+VLOOKUP($A232,'по изворима и контима'!$A$12:I$499,8,FALSE))</f>
        <v>0</v>
      </c>
      <c r="K232">
        <f>IF(B232=0,0,+VLOOKUP($A232,'по изворима и контима'!$A$12:J$499,9,FALSE))</f>
        <v>0</v>
      </c>
      <c r="L232">
        <f>IF($A232=0,0,+VLOOKUP($F232,spisak!$C$11:$F$30,3,FALSE))</f>
        <v>0</v>
      </c>
      <c r="M232">
        <f>IF($A232=0,0,+VLOOKUP($F232,spisak!$C$11:$F$30,4,FALSE))</f>
        <v>0</v>
      </c>
      <c r="N232" s="140">
        <f t="shared" ref="N232" si="252">+IF(A232=0,0,"2018")</f>
        <v>0</v>
      </c>
      <c r="O232" s="122">
        <f>IF(C232=0,0,+VLOOKUP($A232,'по изворима и контима'!$A$12:R$499,COLUMN('по изворима и контима'!N:N),FALSE))</f>
        <v>0</v>
      </c>
    </row>
    <row r="233" spans="1:15">
      <c r="A233">
        <f t="shared" si="248"/>
        <v>0</v>
      </c>
      <c r="B233">
        <f t="shared" si="215"/>
        <v>0</v>
      </c>
      <c r="C233" s="121">
        <f>IF(A233=0,0,+spisak!A$4)</f>
        <v>0</v>
      </c>
      <c r="D233">
        <f>IF(A233=0,0,+spisak!C$4)</f>
        <v>0</v>
      </c>
      <c r="E233" s="169">
        <f>IF(A233=0,0,+spisak!#REF!)</f>
        <v>0</v>
      </c>
      <c r="F233">
        <f>IF(A233=0,0,+VLOOKUP($A233,'по изворима и контима'!$A$12:D$499,4,FALSE))</f>
        <v>0</v>
      </c>
      <c r="G233">
        <f>IF(A233=0,0,+VLOOKUP($A233,'по изворима и контима'!$A$12:G$499,5,FALSE))</f>
        <v>0</v>
      </c>
      <c r="H233">
        <f>IF(A233=0,0,+VLOOKUP($A233,'по изворима и контима'!$A$12:H$499,6,FALSE))</f>
        <v>0</v>
      </c>
      <c r="I233">
        <f>IF(A233=0,0,+VLOOKUP($A233,'по изворима и контима'!$A$12:H$499,7,FALSE))</f>
        <v>0</v>
      </c>
      <c r="J233">
        <f>IF(A233=0,0,+VLOOKUP($A233,'по изворима и контима'!$A$12:I$499,8,FALSE))</f>
        <v>0</v>
      </c>
      <c r="K233">
        <f>IF(B233=0,0,+VLOOKUP($A233,'по изворима и контима'!$A$12:J$499,9,FALSE))</f>
        <v>0</v>
      </c>
      <c r="L233">
        <f>IF($A233=0,0,+VLOOKUP($F233,spisak!$C$11:$F$30,3,FALSE))</f>
        <v>0</v>
      </c>
      <c r="M233">
        <f>IF($A233=0,0,+VLOOKUP($F233,spisak!$C$11:$F$30,4,FALSE))</f>
        <v>0</v>
      </c>
      <c r="N233" s="140">
        <f t="shared" ref="N233" si="253">+IF(A233=0,0,"2019")</f>
        <v>0</v>
      </c>
      <c r="O233" s="122">
        <f>IF(C233=0,0,+VLOOKUP($A233,'по изворима и контима'!$A$12:R$499,COLUMN('по изворима и контима'!O:O),FALSE))</f>
        <v>0</v>
      </c>
    </row>
    <row r="234" spans="1:15">
      <c r="A234">
        <f t="shared" si="248"/>
        <v>0</v>
      </c>
      <c r="B234">
        <f t="shared" si="215"/>
        <v>0</v>
      </c>
      <c r="C234" s="121">
        <f>IF(A234=0,0,+spisak!A$4)</f>
        <v>0</v>
      </c>
      <c r="D234">
        <f>IF(A234=0,0,+spisak!C$4)</f>
        <v>0</v>
      </c>
      <c r="E234" s="169">
        <f>IF(A234=0,0,+spisak!#REF!)</f>
        <v>0</v>
      </c>
      <c r="F234">
        <f>IF(A234=0,0,+VLOOKUP($A234,'по изворима и контима'!$A$12:D$499,4,FALSE))</f>
        <v>0</v>
      </c>
      <c r="G234">
        <f>IF(A234=0,0,+VLOOKUP($A234,'по изворима и контима'!$A$12:G$499,5,FALSE))</f>
        <v>0</v>
      </c>
      <c r="H234">
        <f>IF(A234=0,0,+VLOOKUP($A234,'по изворима и контима'!$A$12:H$499,6,FALSE))</f>
        <v>0</v>
      </c>
      <c r="I234">
        <f>IF(A234=0,0,+VLOOKUP($A234,'по изворима и контима'!$A$12:H$499,7,FALSE))</f>
        <v>0</v>
      </c>
      <c r="J234">
        <f>IF(A234=0,0,+VLOOKUP($A234,'по изворима и контима'!$A$12:I$499,8,FALSE))</f>
        <v>0</v>
      </c>
      <c r="K234">
        <f>IF(B234=0,0,+VLOOKUP($A234,'по изворима и контима'!$A$12:J$499,9,FALSE))</f>
        <v>0</v>
      </c>
      <c r="L234">
        <f>IF($A234=0,0,+VLOOKUP($F234,spisak!$C$11:$F$30,3,FALSE))</f>
        <v>0</v>
      </c>
      <c r="M234">
        <f>IF($A234=0,0,+VLOOKUP($F234,spisak!$C$11:$F$30,4,FALSE))</f>
        <v>0</v>
      </c>
      <c r="N234" s="140">
        <f t="shared" ref="N234" si="254">+IF(A234=0,0,"nakon 2019")</f>
        <v>0</v>
      </c>
      <c r="O234" s="122">
        <f>IF(C234=0,0,+VLOOKUP($A234,'по изворима и контима'!$A$12:R$499,COLUMN('по изворима и контима'!P:P),FALSE))</f>
        <v>0</v>
      </c>
    </row>
    <row r="235" spans="1:15">
      <c r="A235">
        <f>+IF(MAX(A$4:A232)&gt;=A$1,0,MAX(A$4:A232)+1)</f>
        <v>0</v>
      </c>
      <c r="B235">
        <f t="shared" si="215"/>
        <v>0</v>
      </c>
      <c r="C235" s="121">
        <f>IF(A235=0,0,+spisak!A$4)</f>
        <v>0</v>
      </c>
      <c r="D235">
        <f>IF(A235=0,0,+spisak!C$4)</f>
        <v>0</v>
      </c>
      <c r="E235" s="169">
        <f>IF(A235=0,0,+spisak!#REF!)</f>
        <v>0</v>
      </c>
      <c r="F235">
        <f>IF(A235=0,0,+VLOOKUP($A235,'по изворима и контима'!$A$12:D$499,4,FALSE))</f>
        <v>0</v>
      </c>
      <c r="G235">
        <f>IF(A235=0,0,+VLOOKUP($A235,'по изворима и контима'!$A$12:G$499,5,FALSE))</f>
        <v>0</v>
      </c>
      <c r="H235">
        <f>IF(A235=0,0,+VLOOKUP($A235,'по изворима и контима'!$A$12:H$499,6,FALSE))</f>
        <v>0</v>
      </c>
      <c r="I235">
        <f>IF(A235=0,0,+VLOOKUP($A235,'по изворима и контима'!$A$12:H$499,7,FALSE))</f>
        <v>0</v>
      </c>
      <c r="J235">
        <f>IF(A235=0,0,+VLOOKUP($A235,'по изворима и контима'!$A$12:I$499,8,FALSE))</f>
        <v>0</v>
      </c>
      <c r="K235">
        <f>IF(B235=0,0,+VLOOKUP($A235,'по изворима и контима'!$A$12:J$499,9,FALSE))</f>
        <v>0</v>
      </c>
      <c r="L235">
        <f>IF($A235=0,0,+VLOOKUP($F235,spisak!$C$11:$F$30,3,FALSE))</f>
        <v>0</v>
      </c>
      <c r="M235">
        <f>IF($A235=0,0,+VLOOKUP($F235,spisak!$C$11:$F$30,4,FALSE))</f>
        <v>0</v>
      </c>
      <c r="N235" s="140">
        <f t="shared" ref="N235" si="255">+IF(A235=0,0,"do 2015")</f>
        <v>0</v>
      </c>
      <c r="O235" s="122">
        <f>IF(A235=0,0,+VLOOKUP($A235,'по изворима и контима'!$A$12:L$499,COLUMN('по изворима и контима'!J:J),FALSE))</f>
        <v>0</v>
      </c>
    </row>
    <row r="236" spans="1:15">
      <c r="A236">
        <f>+A235</f>
        <v>0</v>
      </c>
      <c r="B236">
        <f t="shared" si="215"/>
        <v>0</v>
      </c>
      <c r="C236" s="121">
        <f>IF(A236=0,0,+spisak!A$4)</f>
        <v>0</v>
      </c>
      <c r="D236">
        <f>IF(A236=0,0,+spisak!C$4)</f>
        <v>0</v>
      </c>
      <c r="E236" s="169">
        <f>IF(A236=0,0,+spisak!#REF!)</f>
        <v>0</v>
      </c>
      <c r="F236">
        <f>IF(A236=0,0,+VLOOKUP($A236,'по изворима и контима'!$A$12:D$499,4,FALSE))</f>
        <v>0</v>
      </c>
      <c r="G236">
        <f>IF(A236=0,0,+VLOOKUP($A236,'по изворима и контима'!$A$12:G$499,5,FALSE))</f>
        <v>0</v>
      </c>
      <c r="H236">
        <f>IF(A236=0,0,+VLOOKUP($A236,'по изворима и контима'!$A$12:H$499,6,FALSE))</f>
        <v>0</v>
      </c>
      <c r="I236">
        <f>IF(A236=0,0,+VLOOKUP($A236,'по изворима и контима'!$A$12:H$499,7,FALSE))</f>
        <v>0</v>
      </c>
      <c r="J236">
        <f>IF(A236=0,0,+VLOOKUP($A236,'по изворима и контима'!$A$12:I$499,8,FALSE))</f>
        <v>0</v>
      </c>
      <c r="K236">
        <f>IF(B236=0,0,+VLOOKUP($A236,'по изворима и контима'!$A$12:J$499,9,FALSE))</f>
        <v>0</v>
      </c>
      <c r="L236">
        <f>IF($A236=0,0,+VLOOKUP($F236,spisak!$C$11:$F$30,3,FALSE))</f>
        <v>0</v>
      </c>
      <c r="M236">
        <f>IF($A236=0,0,+VLOOKUP($F236,spisak!$C$11:$F$30,4,FALSE))</f>
        <v>0</v>
      </c>
      <c r="N236" s="140">
        <f t="shared" ref="N236" si="256">+IF(A236=0,0,"2016-plan")</f>
        <v>0</v>
      </c>
      <c r="O236" s="122">
        <f>IF(A236=0,0,+VLOOKUP($A236,'по изворима и контима'!$A$12:R$499,COLUMN('по изворима и контима'!K:K),FALSE))</f>
        <v>0</v>
      </c>
    </row>
    <row r="237" spans="1:15">
      <c r="A237">
        <f t="shared" ref="A237:A248" si="257">+A236</f>
        <v>0</v>
      </c>
      <c r="B237">
        <f t="shared" si="215"/>
        <v>0</v>
      </c>
      <c r="C237" s="121">
        <f>IF(A237=0,0,+spisak!A$4)</f>
        <v>0</v>
      </c>
      <c r="D237">
        <f>IF(A237=0,0,+spisak!C$4)</f>
        <v>0</v>
      </c>
      <c r="E237" s="169">
        <f>IF(A237=0,0,+spisak!#REF!)</f>
        <v>0</v>
      </c>
      <c r="F237">
        <f>IF(A237=0,0,+VLOOKUP($A237,'по изворима и контима'!$A$12:D$499,4,FALSE))</f>
        <v>0</v>
      </c>
      <c r="G237">
        <f>IF(A237=0,0,+VLOOKUP($A237,'по изворима и контима'!$A$12:G$499,5,FALSE))</f>
        <v>0</v>
      </c>
      <c r="H237">
        <f>IF(A237=0,0,+VLOOKUP($A237,'по изворима и контима'!$A$12:H$499,6,FALSE))</f>
        <v>0</v>
      </c>
      <c r="I237">
        <f>IF(A237=0,0,+VLOOKUP($A237,'по изворима и контима'!$A$12:H$499,7,FALSE))</f>
        <v>0</v>
      </c>
      <c r="J237">
        <f>IF(A237=0,0,+VLOOKUP($A237,'по изворима и контима'!$A$12:I$499,8,FALSE))</f>
        <v>0</v>
      </c>
      <c r="K237">
        <f>IF(B237=0,0,+VLOOKUP($A237,'по изворима и контима'!$A$12:J$499,9,FALSE))</f>
        <v>0</v>
      </c>
      <c r="L237">
        <f>IF($A237=0,0,+VLOOKUP($F237,spisak!$C$11:$F$30,3,FALSE))</f>
        <v>0</v>
      </c>
      <c r="M237">
        <f>IF($A237=0,0,+VLOOKUP($F237,spisak!$C$11:$F$30,4,FALSE))</f>
        <v>0</v>
      </c>
      <c r="N237" s="140">
        <f t="shared" ref="N237" si="258">+IF(A237=0,0,"2016-procena")</f>
        <v>0</v>
      </c>
      <c r="O237" s="122">
        <f>IF(A237=0,0,+VLOOKUP($A237,'по изворима и контима'!$A$12:R$499,COLUMN('по изворима и контима'!L:L),FALSE))</f>
        <v>0</v>
      </c>
    </row>
    <row r="238" spans="1:15">
      <c r="A238">
        <f t="shared" si="257"/>
        <v>0</v>
      </c>
      <c r="B238">
        <f t="shared" si="215"/>
        <v>0</v>
      </c>
      <c r="C238" s="121">
        <f>IF(A238=0,0,+spisak!A$4)</f>
        <v>0</v>
      </c>
      <c r="D238">
        <f>IF(A238=0,0,+spisak!C$4)</f>
        <v>0</v>
      </c>
      <c r="E238" s="169">
        <f>IF(A238=0,0,+spisak!#REF!)</f>
        <v>0</v>
      </c>
      <c r="F238">
        <f>IF(A238=0,0,+VLOOKUP($A238,'по изворима и контима'!$A$12:D$499,4,FALSE))</f>
        <v>0</v>
      </c>
      <c r="G238">
        <f>IF(A238=0,0,+VLOOKUP($A238,'по изворима и контима'!$A$12:G$499,5,FALSE))</f>
        <v>0</v>
      </c>
      <c r="H238">
        <f>IF(A238=0,0,+VLOOKUP($A238,'по изворима и контима'!$A$12:H$499,6,FALSE))</f>
        <v>0</v>
      </c>
      <c r="I238">
        <f>IF(A238=0,0,+VLOOKUP($A238,'по изворима и контима'!$A$12:H$499,7,FALSE))</f>
        <v>0</v>
      </c>
      <c r="J238">
        <f>IF(A238=0,0,+VLOOKUP($A238,'по изворима и контима'!$A$12:I$499,8,FALSE))</f>
        <v>0</v>
      </c>
      <c r="K238">
        <f>IF(B238=0,0,+VLOOKUP($A238,'по изворима и контима'!$A$12:J$499,9,FALSE))</f>
        <v>0</v>
      </c>
      <c r="L238">
        <f>IF($A238=0,0,+VLOOKUP($F238,spisak!$C$11:$F$30,3,FALSE))</f>
        <v>0</v>
      </c>
      <c r="M238">
        <f>IF($A238=0,0,+VLOOKUP($F238,spisak!$C$11:$F$30,4,FALSE))</f>
        <v>0</v>
      </c>
      <c r="N238" s="140">
        <f t="shared" ref="N238" si="259">+IF(A238=0,0,"2017")</f>
        <v>0</v>
      </c>
      <c r="O238" s="122">
        <f>IF(A238=0,0,+VLOOKUP($A238,'по изворима и контима'!$A$12:R$499,COLUMN('по изворима и контима'!M:M),FALSE))</f>
        <v>0</v>
      </c>
    </row>
    <row r="239" spans="1:15">
      <c r="A239">
        <f t="shared" si="257"/>
        <v>0</v>
      </c>
      <c r="B239">
        <f t="shared" si="215"/>
        <v>0</v>
      </c>
      <c r="C239" s="121">
        <f>IF(A239=0,0,+spisak!A$4)</f>
        <v>0</v>
      </c>
      <c r="D239">
        <f>IF(A239=0,0,+spisak!C$4)</f>
        <v>0</v>
      </c>
      <c r="E239" s="169">
        <f>IF(A239=0,0,+spisak!#REF!)</f>
        <v>0</v>
      </c>
      <c r="F239">
        <f>IF(A239=0,0,+VLOOKUP($A239,'по изворима и контима'!$A$12:D$499,4,FALSE))</f>
        <v>0</v>
      </c>
      <c r="G239">
        <f>IF(A239=0,0,+VLOOKUP($A239,'по изворима и контима'!$A$12:G$499,5,FALSE))</f>
        <v>0</v>
      </c>
      <c r="H239">
        <f>IF(A239=0,0,+VLOOKUP($A239,'по изворима и контима'!$A$12:H$499,6,FALSE))</f>
        <v>0</v>
      </c>
      <c r="I239">
        <f>IF(A239=0,0,+VLOOKUP($A239,'по изворима и контима'!$A$12:H$499,7,FALSE))</f>
        <v>0</v>
      </c>
      <c r="J239">
        <f>IF(A239=0,0,+VLOOKUP($A239,'по изворима и контима'!$A$12:I$499,8,FALSE))</f>
        <v>0</v>
      </c>
      <c r="K239">
        <f>IF(B239=0,0,+VLOOKUP($A239,'по изворима и контима'!$A$12:J$499,9,FALSE))</f>
        <v>0</v>
      </c>
      <c r="L239">
        <f>IF($A239=0,0,+VLOOKUP($F239,spisak!$C$11:$F$30,3,FALSE))</f>
        <v>0</v>
      </c>
      <c r="M239">
        <f>IF($A239=0,0,+VLOOKUP($F239,spisak!$C$11:$F$30,4,FALSE))</f>
        <v>0</v>
      </c>
      <c r="N239" s="140">
        <f t="shared" ref="N239" si="260">+IF(A239=0,0,"2018")</f>
        <v>0</v>
      </c>
      <c r="O239" s="122">
        <f>IF(C239=0,0,+VLOOKUP($A239,'по изворима и контима'!$A$12:R$499,COLUMN('по изворима и контима'!N:N),FALSE))</f>
        <v>0</v>
      </c>
    </row>
    <row r="240" spans="1:15">
      <c r="A240">
        <f t="shared" si="257"/>
        <v>0</v>
      </c>
      <c r="B240">
        <f t="shared" si="215"/>
        <v>0</v>
      </c>
      <c r="C240" s="121">
        <f>IF(A240=0,0,+spisak!A$4)</f>
        <v>0</v>
      </c>
      <c r="D240">
        <f>IF(A240=0,0,+spisak!C$4)</f>
        <v>0</v>
      </c>
      <c r="E240" s="169">
        <f>IF(A240=0,0,+spisak!#REF!)</f>
        <v>0</v>
      </c>
      <c r="F240">
        <f>IF(A240=0,0,+VLOOKUP($A240,'по изворима и контима'!$A$12:D$499,4,FALSE))</f>
        <v>0</v>
      </c>
      <c r="G240">
        <f>IF(A240=0,0,+VLOOKUP($A240,'по изворима и контима'!$A$12:G$499,5,FALSE))</f>
        <v>0</v>
      </c>
      <c r="H240">
        <f>IF(A240=0,0,+VLOOKUP($A240,'по изворима и контима'!$A$12:H$499,6,FALSE))</f>
        <v>0</v>
      </c>
      <c r="I240">
        <f>IF(A240=0,0,+VLOOKUP($A240,'по изворима и контима'!$A$12:H$499,7,FALSE))</f>
        <v>0</v>
      </c>
      <c r="J240">
        <f>IF(A240=0,0,+VLOOKUP($A240,'по изворима и контима'!$A$12:I$499,8,FALSE))</f>
        <v>0</v>
      </c>
      <c r="K240">
        <f>IF(B240=0,0,+VLOOKUP($A240,'по изворима и контима'!$A$12:J$499,9,FALSE))</f>
        <v>0</v>
      </c>
      <c r="L240">
        <f>IF($A240=0,0,+VLOOKUP($F240,spisak!$C$11:$F$30,3,FALSE))</f>
        <v>0</v>
      </c>
      <c r="M240">
        <f>IF($A240=0,0,+VLOOKUP($F240,spisak!$C$11:$F$30,4,FALSE))</f>
        <v>0</v>
      </c>
      <c r="N240" s="140">
        <f t="shared" ref="N240" si="261">+IF(A240=0,0,"2019")</f>
        <v>0</v>
      </c>
      <c r="O240" s="122">
        <f>IF(C240=0,0,+VLOOKUP($A240,'по изворима и контима'!$A$12:R$499,COLUMN('по изворима и контима'!O:O),FALSE))</f>
        <v>0</v>
      </c>
    </row>
    <row r="241" spans="1:15">
      <c r="A241">
        <f t="shared" si="257"/>
        <v>0</v>
      </c>
      <c r="B241">
        <f t="shared" si="215"/>
        <v>0</v>
      </c>
      <c r="C241" s="121">
        <f>IF(A241=0,0,+spisak!A$4)</f>
        <v>0</v>
      </c>
      <c r="D241">
        <f>IF(A241=0,0,+spisak!C$4)</f>
        <v>0</v>
      </c>
      <c r="E241" s="169">
        <f>IF(A241=0,0,+spisak!#REF!)</f>
        <v>0</v>
      </c>
      <c r="F241">
        <f>IF(A241=0,0,+VLOOKUP($A241,'по изворима и контима'!$A$12:D$499,4,FALSE))</f>
        <v>0</v>
      </c>
      <c r="G241">
        <f>IF(A241=0,0,+VLOOKUP($A241,'по изворима и контима'!$A$12:G$499,5,FALSE))</f>
        <v>0</v>
      </c>
      <c r="H241">
        <f>IF(A241=0,0,+VLOOKUP($A241,'по изворима и контима'!$A$12:H$499,6,FALSE))</f>
        <v>0</v>
      </c>
      <c r="I241">
        <f>IF(A241=0,0,+VLOOKUP($A241,'по изворима и контима'!$A$12:H$499,7,FALSE))</f>
        <v>0</v>
      </c>
      <c r="J241">
        <f>IF(A241=0,0,+VLOOKUP($A241,'по изворима и контима'!$A$12:I$499,8,FALSE))</f>
        <v>0</v>
      </c>
      <c r="K241">
        <f>IF(B241=0,0,+VLOOKUP($A241,'по изворима и контима'!$A$12:J$499,9,FALSE))</f>
        <v>0</v>
      </c>
      <c r="L241">
        <f>IF($A241=0,0,+VLOOKUP($F241,spisak!$C$11:$F$30,3,FALSE))</f>
        <v>0</v>
      </c>
      <c r="M241">
        <f>IF($A241=0,0,+VLOOKUP($F241,spisak!$C$11:$F$30,4,FALSE))</f>
        <v>0</v>
      </c>
      <c r="N241" s="140">
        <f t="shared" ref="N241" si="262">+IF(A241=0,0,"nakon 2019")</f>
        <v>0</v>
      </c>
      <c r="O241" s="122">
        <f>IF(C241=0,0,+VLOOKUP($A241,'по изворима и контима'!$A$12:R$499,COLUMN('по изворима и контима'!P:P),FALSE))</f>
        <v>0</v>
      </c>
    </row>
    <row r="242" spans="1:15">
      <c r="A242">
        <f>+IF(MAX(A$4:A239)&gt;=A$1,0,MAX(A$4:A239)+1)</f>
        <v>0</v>
      </c>
      <c r="B242">
        <f t="shared" si="215"/>
        <v>0</v>
      </c>
      <c r="C242" s="121">
        <f>IF(A242=0,0,+spisak!A$4)</f>
        <v>0</v>
      </c>
      <c r="D242">
        <f>IF(A242=0,0,+spisak!C$4)</f>
        <v>0</v>
      </c>
      <c r="E242" s="169">
        <f>IF(A242=0,0,+spisak!#REF!)</f>
        <v>0</v>
      </c>
      <c r="F242">
        <f>IF(A242=0,0,+VLOOKUP($A242,'по изворима и контима'!$A$12:D$499,4,FALSE))</f>
        <v>0</v>
      </c>
      <c r="G242">
        <f>IF(A242=0,0,+VLOOKUP($A242,'по изворима и контима'!$A$12:G$499,5,FALSE))</f>
        <v>0</v>
      </c>
      <c r="H242">
        <f>IF(A242=0,0,+VLOOKUP($A242,'по изворима и контима'!$A$12:H$499,6,FALSE))</f>
        <v>0</v>
      </c>
      <c r="I242">
        <f>IF(A242=0,0,+VLOOKUP($A242,'по изворима и контима'!$A$12:H$499,7,FALSE))</f>
        <v>0</v>
      </c>
      <c r="J242">
        <f>IF(A242=0,0,+VLOOKUP($A242,'по изворима и контима'!$A$12:I$499,8,FALSE))</f>
        <v>0</v>
      </c>
      <c r="K242">
        <f>IF(B242=0,0,+VLOOKUP($A242,'по изворима и контима'!$A$12:J$499,9,FALSE))</f>
        <v>0</v>
      </c>
      <c r="L242">
        <f>IF($A242=0,0,+VLOOKUP($F242,spisak!$C$11:$F$30,3,FALSE))</f>
        <v>0</v>
      </c>
      <c r="M242">
        <f>IF($A242=0,0,+VLOOKUP($F242,spisak!$C$11:$F$30,4,FALSE))</f>
        <v>0</v>
      </c>
      <c r="N242" s="140">
        <f t="shared" ref="N242" si="263">+IF(A242=0,0,"do 2015")</f>
        <v>0</v>
      </c>
      <c r="O242" s="122">
        <f>IF(A242=0,0,+VLOOKUP($A242,'по изворима и контима'!$A$12:L$499,COLUMN('по изворима и контима'!J:J),FALSE))</f>
        <v>0</v>
      </c>
    </row>
    <row r="243" spans="1:15">
      <c r="A243">
        <f>+A242</f>
        <v>0</v>
      </c>
      <c r="B243">
        <f t="shared" si="215"/>
        <v>0</v>
      </c>
      <c r="C243" s="121">
        <f>IF(A243=0,0,+spisak!A$4)</f>
        <v>0</v>
      </c>
      <c r="D243">
        <f>IF(A243=0,0,+spisak!C$4)</f>
        <v>0</v>
      </c>
      <c r="E243" s="169">
        <f>IF(A243=0,0,+spisak!#REF!)</f>
        <v>0</v>
      </c>
      <c r="F243">
        <f>IF(A243=0,0,+VLOOKUP($A243,'по изворима и контима'!$A$12:D$499,4,FALSE))</f>
        <v>0</v>
      </c>
      <c r="G243">
        <f>IF(A243=0,0,+VLOOKUP($A243,'по изворима и контима'!$A$12:G$499,5,FALSE))</f>
        <v>0</v>
      </c>
      <c r="H243">
        <f>IF(A243=0,0,+VLOOKUP($A243,'по изворима и контима'!$A$12:H$499,6,FALSE))</f>
        <v>0</v>
      </c>
      <c r="I243">
        <f>IF(A243=0,0,+VLOOKUP($A243,'по изворима и контима'!$A$12:H$499,7,FALSE))</f>
        <v>0</v>
      </c>
      <c r="J243">
        <f>IF(A243=0,0,+VLOOKUP($A243,'по изворима и контима'!$A$12:I$499,8,FALSE))</f>
        <v>0</v>
      </c>
      <c r="K243">
        <f>IF(B243=0,0,+VLOOKUP($A243,'по изворима и контима'!$A$12:J$499,9,FALSE))</f>
        <v>0</v>
      </c>
      <c r="L243">
        <f>IF($A243=0,0,+VLOOKUP($F243,spisak!$C$11:$F$30,3,FALSE))</f>
        <v>0</v>
      </c>
      <c r="M243">
        <f>IF($A243=0,0,+VLOOKUP($F243,spisak!$C$11:$F$30,4,FALSE))</f>
        <v>0</v>
      </c>
      <c r="N243" s="140">
        <f t="shared" ref="N243" si="264">+IF(A243=0,0,"2016-plan")</f>
        <v>0</v>
      </c>
      <c r="O243" s="122">
        <f>IF(A243=0,0,+VLOOKUP($A243,'по изворима и контима'!$A$12:R$499,COLUMN('по изворима и контима'!K:K),FALSE))</f>
        <v>0</v>
      </c>
    </row>
    <row r="244" spans="1:15">
      <c r="A244">
        <f t="shared" si="257"/>
        <v>0</v>
      </c>
      <c r="B244">
        <f t="shared" si="215"/>
        <v>0</v>
      </c>
      <c r="C244" s="121">
        <f>IF(A244=0,0,+spisak!A$4)</f>
        <v>0</v>
      </c>
      <c r="D244">
        <f>IF(A244=0,0,+spisak!C$4)</f>
        <v>0</v>
      </c>
      <c r="E244" s="169">
        <f>IF(A244=0,0,+spisak!#REF!)</f>
        <v>0</v>
      </c>
      <c r="F244">
        <f>IF(A244=0,0,+VLOOKUP($A244,'по изворима и контима'!$A$12:D$499,4,FALSE))</f>
        <v>0</v>
      </c>
      <c r="G244">
        <f>IF(A244=0,0,+VLOOKUP($A244,'по изворима и контима'!$A$12:G$499,5,FALSE))</f>
        <v>0</v>
      </c>
      <c r="H244">
        <f>IF(A244=0,0,+VLOOKUP($A244,'по изворима и контима'!$A$12:H$499,6,FALSE))</f>
        <v>0</v>
      </c>
      <c r="I244">
        <f>IF(A244=0,0,+VLOOKUP($A244,'по изворима и контима'!$A$12:H$499,7,FALSE))</f>
        <v>0</v>
      </c>
      <c r="J244">
        <f>IF(A244=0,0,+VLOOKUP($A244,'по изворима и контима'!$A$12:I$499,8,FALSE))</f>
        <v>0</v>
      </c>
      <c r="K244">
        <f>IF(B244=0,0,+VLOOKUP($A244,'по изворима и контима'!$A$12:J$499,9,FALSE))</f>
        <v>0</v>
      </c>
      <c r="L244">
        <f>IF($A244=0,0,+VLOOKUP($F244,spisak!$C$11:$F$30,3,FALSE))</f>
        <v>0</v>
      </c>
      <c r="M244">
        <f>IF($A244=0,0,+VLOOKUP($F244,spisak!$C$11:$F$30,4,FALSE))</f>
        <v>0</v>
      </c>
      <c r="N244" s="140">
        <f t="shared" ref="N244" si="265">+IF(A244=0,0,"2016-procena")</f>
        <v>0</v>
      </c>
      <c r="O244" s="122">
        <f>IF(A244=0,0,+VLOOKUP($A244,'по изворима и контима'!$A$12:R$499,COLUMN('по изворима и контима'!L:L),FALSE))</f>
        <v>0</v>
      </c>
    </row>
    <row r="245" spans="1:15">
      <c r="A245">
        <f t="shared" si="257"/>
        <v>0</v>
      </c>
      <c r="B245">
        <f t="shared" si="215"/>
        <v>0</v>
      </c>
      <c r="C245" s="121">
        <f>IF(A245=0,0,+spisak!A$4)</f>
        <v>0</v>
      </c>
      <c r="D245">
        <f>IF(A245=0,0,+spisak!C$4)</f>
        <v>0</v>
      </c>
      <c r="E245" s="169">
        <f>IF(A245=0,0,+spisak!#REF!)</f>
        <v>0</v>
      </c>
      <c r="F245">
        <f>IF(A245=0,0,+VLOOKUP($A245,'по изворима и контима'!$A$12:D$499,4,FALSE))</f>
        <v>0</v>
      </c>
      <c r="G245">
        <f>IF(A245=0,0,+VLOOKUP($A245,'по изворима и контима'!$A$12:G$499,5,FALSE))</f>
        <v>0</v>
      </c>
      <c r="H245">
        <f>IF(A245=0,0,+VLOOKUP($A245,'по изворима и контима'!$A$12:H$499,6,FALSE))</f>
        <v>0</v>
      </c>
      <c r="I245">
        <f>IF(A245=0,0,+VLOOKUP($A245,'по изворима и контима'!$A$12:H$499,7,FALSE))</f>
        <v>0</v>
      </c>
      <c r="J245">
        <f>IF(A245=0,0,+VLOOKUP($A245,'по изворима и контима'!$A$12:I$499,8,FALSE))</f>
        <v>0</v>
      </c>
      <c r="K245">
        <f>IF(B245=0,0,+VLOOKUP($A245,'по изворима и контима'!$A$12:J$499,9,FALSE))</f>
        <v>0</v>
      </c>
      <c r="L245">
        <f>IF($A245=0,0,+VLOOKUP($F245,spisak!$C$11:$F$30,3,FALSE))</f>
        <v>0</v>
      </c>
      <c r="M245">
        <f>IF($A245=0,0,+VLOOKUP($F245,spisak!$C$11:$F$30,4,FALSE))</f>
        <v>0</v>
      </c>
      <c r="N245" s="140">
        <f t="shared" ref="N245" si="266">+IF(A245=0,0,"2017")</f>
        <v>0</v>
      </c>
      <c r="O245" s="122">
        <f>IF(A245=0,0,+VLOOKUP($A245,'по изворима и контима'!$A$12:R$499,COLUMN('по изворима и контима'!M:M),FALSE))</f>
        <v>0</v>
      </c>
    </row>
    <row r="246" spans="1:15">
      <c r="A246">
        <f t="shared" si="257"/>
        <v>0</v>
      </c>
      <c r="B246">
        <f t="shared" si="215"/>
        <v>0</v>
      </c>
      <c r="C246" s="121">
        <f>IF(A246=0,0,+spisak!A$4)</f>
        <v>0</v>
      </c>
      <c r="D246">
        <f>IF(A246=0,0,+spisak!C$4)</f>
        <v>0</v>
      </c>
      <c r="E246" s="169">
        <f>IF(A246=0,0,+spisak!#REF!)</f>
        <v>0</v>
      </c>
      <c r="F246">
        <f>IF(A246=0,0,+VLOOKUP($A246,'по изворима и контима'!$A$12:D$499,4,FALSE))</f>
        <v>0</v>
      </c>
      <c r="G246">
        <f>IF(A246=0,0,+VLOOKUP($A246,'по изворима и контима'!$A$12:G$499,5,FALSE))</f>
        <v>0</v>
      </c>
      <c r="H246">
        <f>IF(A246=0,0,+VLOOKUP($A246,'по изворима и контима'!$A$12:H$499,6,FALSE))</f>
        <v>0</v>
      </c>
      <c r="I246">
        <f>IF(A246=0,0,+VLOOKUP($A246,'по изворима и контима'!$A$12:H$499,7,FALSE))</f>
        <v>0</v>
      </c>
      <c r="J246">
        <f>IF(A246=0,0,+VLOOKUP($A246,'по изворима и контима'!$A$12:I$499,8,FALSE))</f>
        <v>0</v>
      </c>
      <c r="K246">
        <f>IF(B246=0,0,+VLOOKUP($A246,'по изворима и контима'!$A$12:J$499,9,FALSE))</f>
        <v>0</v>
      </c>
      <c r="L246">
        <f>IF($A246=0,0,+VLOOKUP($F246,spisak!$C$11:$F$30,3,FALSE))</f>
        <v>0</v>
      </c>
      <c r="M246">
        <f>IF($A246=0,0,+VLOOKUP($F246,spisak!$C$11:$F$30,4,FALSE))</f>
        <v>0</v>
      </c>
      <c r="N246" s="140">
        <f t="shared" ref="N246" si="267">+IF(A246=0,0,"2018")</f>
        <v>0</v>
      </c>
      <c r="O246" s="122">
        <f>IF(C246=0,0,+VLOOKUP($A246,'по изворима и контима'!$A$12:R$499,COLUMN('по изворима и контима'!N:N),FALSE))</f>
        <v>0</v>
      </c>
    </row>
    <row r="247" spans="1:15">
      <c r="A247">
        <f t="shared" si="257"/>
        <v>0</v>
      </c>
      <c r="B247">
        <f t="shared" si="215"/>
        <v>0</v>
      </c>
      <c r="C247" s="121">
        <f>IF(A247=0,0,+spisak!A$4)</f>
        <v>0</v>
      </c>
      <c r="D247">
        <f>IF(A247=0,0,+spisak!C$4)</f>
        <v>0</v>
      </c>
      <c r="E247" s="169">
        <f>IF(A247=0,0,+spisak!#REF!)</f>
        <v>0</v>
      </c>
      <c r="F247">
        <f>IF(A247=0,0,+VLOOKUP($A247,'по изворима и контима'!$A$12:D$499,4,FALSE))</f>
        <v>0</v>
      </c>
      <c r="G247">
        <f>IF(A247=0,0,+VLOOKUP($A247,'по изворима и контима'!$A$12:G$499,5,FALSE))</f>
        <v>0</v>
      </c>
      <c r="H247">
        <f>IF(A247=0,0,+VLOOKUP($A247,'по изворима и контима'!$A$12:H$499,6,FALSE))</f>
        <v>0</v>
      </c>
      <c r="I247">
        <f>IF(A247=0,0,+VLOOKUP($A247,'по изворима и контима'!$A$12:H$499,7,FALSE))</f>
        <v>0</v>
      </c>
      <c r="J247">
        <f>IF(A247=0,0,+VLOOKUP($A247,'по изворима и контима'!$A$12:I$499,8,FALSE))</f>
        <v>0</v>
      </c>
      <c r="K247">
        <f>IF(B247=0,0,+VLOOKUP($A247,'по изворима и контима'!$A$12:J$499,9,FALSE))</f>
        <v>0</v>
      </c>
      <c r="L247">
        <f>IF($A247=0,0,+VLOOKUP($F247,spisak!$C$11:$F$30,3,FALSE))</f>
        <v>0</v>
      </c>
      <c r="M247">
        <f>IF($A247=0,0,+VLOOKUP($F247,spisak!$C$11:$F$30,4,FALSE))</f>
        <v>0</v>
      </c>
      <c r="N247" s="140">
        <f t="shared" ref="N247" si="268">+IF(A247=0,0,"2019")</f>
        <v>0</v>
      </c>
      <c r="O247" s="122">
        <f>IF(C247=0,0,+VLOOKUP($A247,'по изворима и контима'!$A$12:R$499,COLUMN('по изворима и контима'!O:O),FALSE))</f>
        <v>0</v>
      </c>
    </row>
    <row r="248" spans="1:15">
      <c r="A248">
        <f t="shared" si="257"/>
        <v>0</v>
      </c>
      <c r="B248">
        <f t="shared" si="215"/>
        <v>0</v>
      </c>
      <c r="C248" s="121">
        <f>IF(A248=0,0,+spisak!A$4)</f>
        <v>0</v>
      </c>
      <c r="D248">
        <f>IF(A248=0,0,+spisak!C$4)</f>
        <v>0</v>
      </c>
      <c r="E248" s="169">
        <f>IF(A248=0,0,+spisak!#REF!)</f>
        <v>0</v>
      </c>
      <c r="F248">
        <f>IF(A248=0,0,+VLOOKUP($A248,'по изворима и контима'!$A$12:D$499,4,FALSE))</f>
        <v>0</v>
      </c>
      <c r="G248">
        <f>IF(A248=0,0,+VLOOKUP($A248,'по изворима и контима'!$A$12:G$499,5,FALSE))</f>
        <v>0</v>
      </c>
      <c r="H248">
        <f>IF(A248=0,0,+VLOOKUP($A248,'по изворима и контима'!$A$12:H$499,6,FALSE))</f>
        <v>0</v>
      </c>
      <c r="I248">
        <f>IF(A248=0,0,+VLOOKUP($A248,'по изворима и контима'!$A$12:H$499,7,FALSE))</f>
        <v>0</v>
      </c>
      <c r="J248">
        <f>IF(A248=0,0,+VLOOKUP($A248,'по изворима и контима'!$A$12:I$499,8,FALSE))</f>
        <v>0</v>
      </c>
      <c r="K248">
        <f>IF(B248=0,0,+VLOOKUP($A248,'по изворима и контима'!$A$12:J$499,9,FALSE))</f>
        <v>0</v>
      </c>
      <c r="L248">
        <f>IF($A248=0,0,+VLOOKUP($F248,spisak!$C$11:$F$30,3,FALSE))</f>
        <v>0</v>
      </c>
      <c r="M248">
        <f>IF($A248=0,0,+VLOOKUP($F248,spisak!$C$11:$F$30,4,FALSE))</f>
        <v>0</v>
      </c>
      <c r="N248" s="140">
        <f t="shared" ref="N248" si="269">+IF(A248=0,0,"nakon 2019")</f>
        <v>0</v>
      </c>
      <c r="O248" s="122">
        <f>IF(C248=0,0,+VLOOKUP($A248,'по изворима и контима'!$A$12:R$499,COLUMN('по изворима и контима'!P:P),FALSE))</f>
        <v>0</v>
      </c>
    </row>
    <row r="249" spans="1:15">
      <c r="A249">
        <f>+IF(MAX(A$4:A246)&gt;=A$1,0,MAX(A$4:A246)+1)</f>
        <v>0</v>
      </c>
      <c r="B249">
        <f t="shared" si="215"/>
        <v>0</v>
      </c>
      <c r="C249" s="121">
        <f>IF(A249=0,0,+spisak!A$4)</f>
        <v>0</v>
      </c>
      <c r="D249">
        <f>IF(A249=0,0,+spisak!C$4)</f>
        <v>0</v>
      </c>
      <c r="E249" s="169">
        <f>IF(A249=0,0,+spisak!#REF!)</f>
        <v>0</v>
      </c>
      <c r="F249">
        <f>IF(A249=0,0,+VLOOKUP($A249,'по изворима и контима'!$A$12:D$499,4,FALSE))</f>
        <v>0</v>
      </c>
      <c r="G249">
        <f>IF(A249=0,0,+VLOOKUP($A249,'по изворима и контима'!$A$12:G$499,5,FALSE))</f>
        <v>0</v>
      </c>
      <c r="H249">
        <f>IF(A249=0,0,+VLOOKUP($A249,'по изворима и контима'!$A$12:H$499,6,FALSE))</f>
        <v>0</v>
      </c>
      <c r="I249">
        <f>IF(A249=0,0,+VLOOKUP($A249,'по изворима и контима'!$A$12:H$499,7,FALSE))</f>
        <v>0</v>
      </c>
      <c r="J249">
        <f>IF(A249=0,0,+VLOOKUP($A249,'по изворима и контима'!$A$12:I$499,8,FALSE))</f>
        <v>0</v>
      </c>
      <c r="K249">
        <f>IF(B249=0,0,+VLOOKUP($A249,'по изворима и контима'!$A$12:J$499,9,FALSE))</f>
        <v>0</v>
      </c>
      <c r="L249">
        <f>IF($A249=0,0,+VLOOKUP($F249,spisak!$C$11:$F$30,3,FALSE))</f>
        <v>0</v>
      </c>
      <c r="M249">
        <f>IF($A249=0,0,+VLOOKUP($F249,spisak!$C$11:$F$30,4,FALSE))</f>
        <v>0</v>
      </c>
      <c r="N249" s="140">
        <f t="shared" ref="N249" si="270">+IF(A249=0,0,"do 2015")</f>
        <v>0</v>
      </c>
      <c r="O249" s="122">
        <f>IF(A249=0,0,+VLOOKUP($A249,'по изворима и контима'!$A$12:L$499,COLUMN('по изворима и контима'!J:J),FALSE))</f>
        <v>0</v>
      </c>
    </row>
    <row r="250" spans="1:15">
      <c r="A250">
        <f t="shared" ref="A250:A255" si="271">+A249</f>
        <v>0</v>
      </c>
      <c r="B250">
        <f t="shared" si="215"/>
        <v>0</v>
      </c>
      <c r="C250" s="121">
        <f>IF(A250=0,0,+spisak!A$4)</f>
        <v>0</v>
      </c>
      <c r="D250">
        <f>IF(A250=0,0,+spisak!C$4)</f>
        <v>0</v>
      </c>
      <c r="E250" s="169">
        <f>IF(A250=0,0,+spisak!#REF!)</f>
        <v>0</v>
      </c>
      <c r="F250">
        <f>IF(A250=0,0,+VLOOKUP($A250,'по изворима и контима'!$A$12:D$499,4,FALSE))</f>
        <v>0</v>
      </c>
      <c r="G250">
        <f>IF(A250=0,0,+VLOOKUP($A250,'по изворима и контима'!$A$12:G$499,5,FALSE))</f>
        <v>0</v>
      </c>
      <c r="H250">
        <f>IF(A250=0,0,+VLOOKUP($A250,'по изворима и контима'!$A$12:H$499,6,FALSE))</f>
        <v>0</v>
      </c>
      <c r="I250">
        <f>IF(A250=0,0,+VLOOKUP($A250,'по изворима и контима'!$A$12:H$499,7,FALSE))</f>
        <v>0</v>
      </c>
      <c r="J250">
        <f>IF(A250=0,0,+VLOOKUP($A250,'по изворима и контима'!$A$12:I$499,8,FALSE))</f>
        <v>0</v>
      </c>
      <c r="K250">
        <f>IF(B250=0,0,+VLOOKUP($A250,'по изворима и контима'!$A$12:J$499,9,FALSE))</f>
        <v>0</v>
      </c>
      <c r="L250">
        <f>IF($A250=0,0,+VLOOKUP($F250,spisak!$C$11:$F$30,3,FALSE))</f>
        <v>0</v>
      </c>
      <c r="M250">
        <f>IF($A250=0,0,+VLOOKUP($F250,spisak!$C$11:$F$30,4,FALSE))</f>
        <v>0</v>
      </c>
      <c r="N250" s="140">
        <f t="shared" ref="N250" si="272">+IF(A250=0,0,"2016-plan")</f>
        <v>0</v>
      </c>
      <c r="O250" s="122">
        <f>IF(A250=0,0,+VLOOKUP($A250,'по изворима и контима'!$A$12:R$499,COLUMN('по изворима и контима'!K:K),FALSE))</f>
        <v>0</v>
      </c>
    </row>
    <row r="251" spans="1:15">
      <c r="A251">
        <f t="shared" si="271"/>
        <v>0</v>
      </c>
      <c r="B251">
        <f t="shared" si="215"/>
        <v>0</v>
      </c>
      <c r="C251" s="121">
        <f>IF(A251=0,0,+spisak!A$4)</f>
        <v>0</v>
      </c>
      <c r="D251">
        <f>IF(A251=0,0,+spisak!C$4)</f>
        <v>0</v>
      </c>
      <c r="E251" s="169">
        <f>IF(A251=0,0,+spisak!#REF!)</f>
        <v>0</v>
      </c>
      <c r="F251">
        <f>IF(A251=0,0,+VLOOKUP($A251,'по изворима и контима'!$A$12:D$499,4,FALSE))</f>
        <v>0</v>
      </c>
      <c r="G251">
        <f>IF(A251=0,0,+VLOOKUP($A251,'по изворима и контима'!$A$12:G$499,5,FALSE))</f>
        <v>0</v>
      </c>
      <c r="H251">
        <f>IF(A251=0,0,+VLOOKUP($A251,'по изворима и контима'!$A$12:H$499,6,FALSE))</f>
        <v>0</v>
      </c>
      <c r="I251">
        <f>IF(A251=0,0,+VLOOKUP($A251,'по изворима и контима'!$A$12:H$499,7,FALSE))</f>
        <v>0</v>
      </c>
      <c r="J251">
        <f>IF(A251=0,0,+VLOOKUP($A251,'по изворима и контима'!$A$12:I$499,8,FALSE))</f>
        <v>0</v>
      </c>
      <c r="K251">
        <f>IF(B251=0,0,+VLOOKUP($A251,'по изворима и контима'!$A$12:J$499,9,FALSE))</f>
        <v>0</v>
      </c>
      <c r="L251">
        <f>IF($A251=0,0,+VLOOKUP($F251,spisak!$C$11:$F$30,3,FALSE))</f>
        <v>0</v>
      </c>
      <c r="M251">
        <f>IF($A251=0,0,+VLOOKUP($F251,spisak!$C$11:$F$30,4,FALSE))</f>
        <v>0</v>
      </c>
      <c r="N251" s="140">
        <f t="shared" ref="N251" si="273">+IF(A251=0,0,"2016-procena")</f>
        <v>0</v>
      </c>
      <c r="O251" s="122">
        <f>IF(A251=0,0,+VLOOKUP($A251,'по изворима и контима'!$A$12:R$499,COLUMN('по изворима и контима'!L:L),FALSE))</f>
        <v>0</v>
      </c>
    </row>
    <row r="252" spans="1:15">
      <c r="A252">
        <f t="shared" si="271"/>
        <v>0</v>
      </c>
      <c r="B252">
        <f t="shared" si="215"/>
        <v>0</v>
      </c>
      <c r="C252" s="121">
        <f>IF(A252=0,0,+spisak!A$4)</f>
        <v>0</v>
      </c>
      <c r="D252">
        <f>IF(A252=0,0,+spisak!C$4)</f>
        <v>0</v>
      </c>
      <c r="E252" s="169">
        <f>IF(A252=0,0,+spisak!#REF!)</f>
        <v>0</v>
      </c>
      <c r="F252">
        <f>IF(A252=0,0,+VLOOKUP($A252,'по изворима и контима'!$A$12:D$499,4,FALSE))</f>
        <v>0</v>
      </c>
      <c r="G252">
        <f>IF(A252=0,0,+VLOOKUP($A252,'по изворима и контима'!$A$12:G$499,5,FALSE))</f>
        <v>0</v>
      </c>
      <c r="H252">
        <f>IF(A252=0,0,+VLOOKUP($A252,'по изворима и контима'!$A$12:H$499,6,FALSE))</f>
        <v>0</v>
      </c>
      <c r="I252">
        <f>IF(A252=0,0,+VLOOKUP($A252,'по изворима и контима'!$A$12:H$499,7,FALSE))</f>
        <v>0</v>
      </c>
      <c r="J252">
        <f>IF(A252=0,0,+VLOOKUP($A252,'по изворима и контима'!$A$12:I$499,8,FALSE))</f>
        <v>0</v>
      </c>
      <c r="K252">
        <f>IF(B252=0,0,+VLOOKUP($A252,'по изворима и контима'!$A$12:J$499,9,FALSE))</f>
        <v>0</v>
      </c>
      <c r="L252">
        <f>IF($A252=0,0,+VLOOKUP($F252,spisak!$C$11:$F$30,3,FALSE))</f>
        <v>0</v>
      </c>
      <c r="M252">
        <f>IF($A252=0,0,+VLOOKUP($F252,spisak!$C$11:$F$30,4,FALSE))</f>
        <v>0</v>
      </c>
      <c r="N252" s="140">
        <f t="shared" ref="N252" si="274">+IF(A252=0,0,"2017")</f>
        <v>0</v>
      </c>
      <c r="O252" s="122">
        <f>IF(A252=0,0,+VLOOKUP($A252,'по изворима и контима'!$A$12:R$499,COLUMN('по изворима и контима'!M:M),FALSE))</f>
        <v>0</v>
      </c>
    </row>
    <row r="253" spans="1:15">
      <c r="A253">
        <f t="shared" si="271"/>
        <v>0</v>
      </c>
      <c r="B253">
        <f t="shared" si="215"/>
        <v>0</v>
      </c>
      <c r="C253" s="121">
        <f>IF(A253=0,0,+spisak!A$4)</f>
        <v>0</v>
      </c>
      <c r="D253">
        <f>IF(A253=0,0,+spisak!C$4)</f>
        <v>0</v>
      </c>
      <c r="E253" s="169">
        <f>IF(A253=0,0,+spisak!#REF!)</f>
        <v>0</v>
      </c>
      <c r="F253">
        <f>IF(A253=0,0,+VLOOKUP($A253,'по изворима и контима'!$A$12:D$499,4,FALSE))</f>
        <v>0</v>
      </c>
      <c r="G253">
        <f>IF(A253=0,0,+VLOOKUP($A253,'по изворима и контима'!$A$12:G$499,5,FALSE))</f>
        <v>0</v>
      </c>
      <c r="H253">
        <f>IF(A253=0,0,+VLOOKUP($A253,'по изворима и контима'!$A$12:H$499,6,FALSE))</f>
        <v>0</v>
      </c>
      <c r="I253">
        <f>IF(A253=0,0,+VLOOKUP($A253,'по изворима и контима'!$A$12:H$499,7,FALSE))</f>
        <v>0</v>
      </c>
      <c r="J253">
        <f>IF(A253=0,0,+VLOOKUP($A253,'по изворима и контима'!$A$12:I$499,8,FALSE))</f>
        <v>0</v>
      </c>
      <c r="K253">
        <f>IF(B253=0,0,+VLOOKUP($A253,'по изворима и контима'!$A$12:J$499,9,FALSE))</f>
        <v>0</v>
      </c>
      <c r="L253">
        <f>IF($A253=0,0,+VLOOKUP($F253,spisak!$C$11:$F$30,3,FALSE))</f>
        <v>0</v>
      </c>
      <c r="M253">
        <f>IF($A253=0,0,+VLOOKUP($F253,spisak!$C$11:$F$30,4,FALSE))</f>
        <v>0</v>
      </c>
      <c r="N253" s="140">
        <f t="shared" ref="N253" si="275">+IF(A253=0,0,"2018")</f>
        <v>0</v>
      </c>
      <c r="O253" s="122">
        <f>IF(C253=0,0,+VLOOKUP($A253,'по изворима и контима'!$A$12:R$499,COLUMN('по изворима и контима'!N:N),FALSE))</f>
        <v>0</v>
      </c>
    </row>
    <row r="254" spans="1:15">
      <c r="A254">
        <f t="shared" si="271"/>
        <v>0</v>
      </c>
      <c r="B254">
        <f t="shared" si="215"/>
        <v>0</v>
      </c>
      <c r="C254" s="121">
        <f>IF(A254=0,0,+spisak!A$4)</f>
        <v>0</v>
      </c>
      <c r="D254">
        <f>IF(A254=0,0,+spisak!C$4)</f>
        <v>0</v>
      </c>
      <c r="E254" s="169">
        <f>IF(A254=0,0,+spisak!#REF!)</f>
        <v>0</v>
      </c>
      <c r="F254">
        <f>IF(A254=0,0,+VLOOKUP($A254,'по изворима и контима'!$A$12:D$499,4,FALSE))</f>
        <v>0</v>
      </c>
      <c r="G254">
        <f>IF(A254=0,0,+VLOOKUP($A254,'по изворима и контима'!$A$12:G$499,5,FALSE))</f>
        <v>0</v>
      </c>
      <c r="H254">
        <f>IF(A254=0,0,+VLOOKUP($A254,'по изворима и контима'!$A$12:H$499,6,FALSE))</f>
        <v>0</v>
      </c>
      <c r="I254">
        <f>IF(A254=0,0,+VLOOKUP($A254,'по изворима и контима'!$A$12:H$499,7,FALSE))</f>
        <v>0</v>
      </c>
      <c r="J254">
        <f>IF(A254=0,0,+VLOOKUP($A254,'по изворима и контима'!$A$12:I$499,8,FALSE))</f>
        <v>0</v>
      </c>
      <c r="K254">
        <f>IF(B254=0,0,+VLOOKUP($A254,'по изворима и контима'!$A$12:J$499,9,FALSE))</f>
        <v>0</v>
      </c>
      <c r="L254">
        <f>IF($A254=0,0,+VLOOKUP($F254,spisak!$C$11:$F$30,3,FALSE))</f>
        <v>0</v>
      </c>
      <c r="M254">
        <f>IF($A254=0,0,+VLOOKUP($F254,spisak!$C$11:$F$30,4,FALSE))</f>
        <v>0</v>
      </c>
      <c r="N254" s="140">
        <f t="shared" ref="N254" si="276">+IF(A254=0,0,"2019")</f>
        <v>0</v>
      </c>
      <c r="O254" s="122">
        <f>IF(C254=0,0,+VLOOKUP($A254,'по изворима и контима'!$A$12:R$499,COLUMN('по изворима и контима'!O:O),FALSE))</f>
        <v>0</v>
      </c>
    </row>
    <row r="255" spans="1:15">
      <c r="A255">
        <f t="shared" si="271"/>
        <v>0</v>
      </c>
      <c r="B255">
        <f t="shared" si="215"/>
        <v>0</v>
      </c>
      <c r="C255" s="121">
        <f>IF(A255=0,0,+spisak!A$4)</f>
        <v>0</v>
      </c>
      <c r="D255">
        <f>IF(A255=0,0,+spisak!C$4)</f>
        <v>0</v>
      </c>
      <c r="E255" s="169">
        <f>IF(A255=0,0,+spisak!#REF!)</f>
        <v>0</v>
      </c>
      <c r="F255">
        <f>IF(A255=0,0,+VLOOKUP($A255,'по изворима и контима'!$A$12:D$499,4,FALSE))</f>
        <v>0</v>
      </c>
      <c r="G255">
        <f>IF(A255=0,0,+VLOOKUP($A255,'по изворима и контима'!$A$12:G$499,5,FALSE))</f>
        <v>0</v>
      </c>
      <c r="H255">
        <f>IF(A255=0,0,+VLOOKUP($A255,'по изворима и контима'!$A$12:H$499,6,FALSE))</f>
        <v>0</v>
      </c>
      <c r="I255">
        <f>IF(A255=0,0,+VLOOKUP($A255,'по изворима и контима'!$A$12:H$499,7,FALSE))</f>
        <v>0</v>
      </c>
      <c r="J255">
        <f>IF(A255=0,0,+VLOOKUP($A255,'по изворима и контима'!$A$12:I$499,8,FALSE))</f>
        <v>0</v>
      </c>
      <c r="K255">
        <f>IF(B255=0,0,+VLOOKUP($A255,'по изворима и контима'!$A$12:J$499,9,FALSE))</f>
        <v>0</v>
      </c>
      <c r="L255">
        <f>IF($A255=0,0,+VLOOKUP($F255,spisak!$C$11:$F$30,3,FALSE))</f>
        <v>0</v>
      </c>
      <c r="M255">
        <f>IF($A255=0,0,+VLOOKUP($F255,spisak!$C$11:$F$30,4,FALSE))</f>
        <v>0</v>
      </c>
      <c r="N255" s="140">
        <f t="shared" ref="N255" si="277">+IF(A255=0,0,"nakon 2019")</f>
        <v>0</v>
      </c>
      <c r="O255" s="122">
        <f>IF(C255=0,0,+VLOOKUP($A255,'по изворима и контима'!$A$12:R$499,COLUMN('по изворима и контима'!P:P),FALSE))</f>
        <v>0</v>
      </c>
    </row>
    <row r="256" spans="1:15">
      <c r="A256">
        <f>+IF(ISBLANK('по изворима и контима'!D264)=TRUE,0,1)</f>
        <v>0</v>
      </c>
      <c r="B256">
        <f t="shared" si="215"/>
        <v>0</v>
      </c>
      <c r="C256" s="121">
        <f>IF(A256=0,0,+spisak!A$4)</f>
        <v>0</v>
      </c>
      <c r="D256">
        <f>IF(A256=0,0,+spisak!C$4)</f>
        <v>0</v>
      </c>
      <c r="E256" s="169">
        <f>IF(A256=0,0,+spisak!#REF!)</f>
        <v>0</v>
      </c>
      <c r="F256">
        <f>IF(A256=0,0,+VLOOKUP($A256,'по изворима и контима'!$A$12:D$499,4,FALSE))</f>
        <v>0</v>
      </c>
      <c r="G256">
        <f>IF(A256=0,0,+VLOOKUP($A256,'по изворима и контима'!$A$12:G$499,5,FALSE))</f>
        <v>0</v>
      </c>
      <c r="H256">
        <f>IF(A256=0,0,+VLOOKUP($A256,'по изворима и контима'!$A$12:H$499,6,FALSE))</f>
        <v>0</v>
      </c>
      <c r="I256">
        <f>IF(A256=0,0,+VLOOKUP($A256,'по изворима и контима'!$A$12:H$499,7,FALSE))</f>
        <v>0</v>
      </c>
      <c r="J256">
        <f>IF(A256=0,0,+VLOOKUP($A256,'по изворима и контима'!$A$12:I$499,8,FALSE))</f>
        <v>0</v>
      </c>
      <c r="K256">
        <f>IF(B256=0,0,+VLOOKUP($A256,'по изворима и контима'!$A$12:J$499,9,FALSE))</f>
        <v>0</v>
      </c>
      <c r="L256">
        <f>IF($A256=0,0,+VLOOKUP($F256,spisak!$C$11:$F$30,3,FALSE))</f>
        <v>0</v>
      </c>
      <c r="M256">
        <f>IF($A256=0,0,+VLOOKUP($F256,spisak!$C$11:$F$30,4,FALSE))</f>
        <v>0</v>
      </c>
      <c r="N256" s="140">
        <f t="shared" ref="N256" si="278">+IF(A256=0,0,"do 2015")</f>
        <v>0</v>
      </c>
      <c r="O256" s="122">
        <f>IF(A256=0,0,+VLOOKUP($A256,'по изворима и контима'!$A$12:L$499,COLUMN('по изворима и контима'!J:J),FALSE))</f>
        <v>0</v>
      </c>
    </row>
    <row r="257" spans="1:15">
      <c r="A257">
        <f t="shared" ref="A257:A262" si="279">+A256</f>
        <v>0</v>
      </c>
      <c r="B257">
        <f t="shared" si="215"/>
        <v>0</v>
      </c>
      <c r="C257" s="121">
        <f>IF(A257=0,0,+spisak!A$4)</f>
        <v>0</v>
      </c>
      <c r="D257">
        <f>IF(A257=0,0,+spisak!C$4)</f>
        <v>0</v>
      </c>
      <c r="E257" s="169">
        <f>IF(A257=0,0,+spisak!#REF!)</f>
        <v>0</v>
      </c>
      <c r="F257">
        <f>IF(A257=0,0,+VLOOKUP($A257,'по изворима и контима'!$A$12:D$499,4,FALSE))</f>
        <v>0</v>
      </c>
      <c r="G257">
        <f>IF(A257=0,0,+VLOOKUP($A257,'по изворима и контима'!$A$12:G$499,5,FALSE))</f>
        <v>0</v>
      </c>
      <c r="H257">
        <f>IF(A257=0,0,+VLOOKUP($A257,'по изворима и контима'!$A$12:H$499,6,FALSE))</f>
        <v>0</v>
      </c>
      <c r="I257">
        <f>IF(A257=0,0,+VLOOKUP($A257,'по изворима и контима'!$A$12:H$499,7,FALSE))</f>
        <v>0</v>
      </c>
      <c r="J257">
        <f>IF(A257=0,0,+VLOOKUP($A257,'по изворима и контима'!$A$12:I$499,8,FALSE))</f>
        <v>0</v>
      </c>
      <c r="K257">
        <f>IF(B257=0,0,+VLOOKUP($A257,'по изворима и контима'!$A$12:J$499,9,FALSE))</f>
        <v>0</v>
      </c>
      <c r="L257">
        <f>IF($A257=0,0,+VLOOKUP($F257,spisak!$C$11:$F$30,3,FALSE))</f>
        <v>0</v>
      </c>
      <c r="M257">
        <f>IF($A257=0,0,+VLOOKUP($F257,spisak!$C$11:$F$30,4,FALSE))</f>
        <v>0</v>
      </c>
      <c r="N257" s="140">
        <f t="shared" ref="N257" si="280">+IF(A257=0,0,"2016-plan")</f>
        <v>0</v>
      </c>
      <c r="O257" s="122">
        <f>IF(A257=0,0,+VLOOKUP($A257,'по изворима и контима'!$A$12:R$499,COLUMN('по изворима и контима'!K:K),FALSE))</f>
        <v>0</v>
      </c>
    </row>
    <row r="258" spans="1:15">
      <c r="A258">
        <f t="shared" si="279"/>
        <v>0</v>
      </c>
      <c r="B258">
        <f t="shared" si="215"/>
        <v>0</v>
      </c>
      <c r="C258" s="121">
        <f>IF(A258=0,0,+spisak!A$4)</f>
        <v>0</v>
      </c>
      <c r="D258">
        <f>IF(A258=0,0,+spisak!C$4)</f>
        <v>0</v>
      </c>
      <c r="E258" s="169">
        <f>IF(A258=0,0,+spisak!#REF!)</f>
        <v>0</v>
      </c>
      <c r="F258">
        <f>IF(A258=0,0,+VLOOKUP($A258,'по изворима и контима'!$A$12:D$499,4,FALSE))</f>
        <v>0</v>
      </c>
      <c r="G258">
        <f>IF(A258=0,0,+VLOOKUP($A258,'по изворима и контима'!$A$12:G$499,5,FALSE))</f>
        <v>0</v>
      </c>
      <c r="H258">
        <f>IF(A258=0,0,+VLOOKUP($A258,'по изворима и контима'!$A$12:H$499,6,FALSE))</f>
        <v>0</v>
      </c>
      <c r="I258">
        <f>IF(A258=0,0,+VLOOKUP($A258,'по изворима и контима'!$A$12:H$499,7,FALSE))</f>
        <v>0</v>
      </c>
      <c r="J258">
        <f>IF(A258=0,0,+VLOOKUP($A258,'по изворима и контима'!$A$12:I$499,8,FALSE))</f>
        <v>0</v>
      </c>
      <c r="K258">
        <f>IF(B258=0,0,+VLOOKUP($A258,'по изворима и контима'!$A$12:J$499,9,FALSE))</f>
        <v>0</v>
      </c>
      <c r="L258">
        <f>IF($A258=0,0,+VLOOKUP($F258,spisak!$C$11:$F$30,3,FALSE))</f>
        <v>0</v>
      </c>
      <c r="M258">
        <f>IF($A258=0,0,+VLOOKUP($F258,spisak!$C$11:$F$30,4,FALSE))</f>
        <v>0</v>
      </c>
      <c r="N258" s="140">
        <f t="shared" ref="N258" si="281">+IF(A258=0,0,"2016-procena")</f>
        <v>0</v>
      </c>
      <c r="O258" s="122">
        <f>IF(A258=0,0,+VLOOKUP($A258,'по изворима и контима'!$A$12:R$499,COLUMN('по изворима и контима'!L:L),FALSE))</f>
        <v>0</v>
      </c>
    </row>
    <row r="259" spans="1:15">
      <c r="A259">
        <f t="shared" si="279"/>
        <v>0</v>
      </c>
      <c r="B259">
        <f t="shared" si="215"/>
        <v>0</v>
      </c>
      <c r="C259" s="121">
        <f>IF(A259=0,0,+spisak!A$4)</f>
        <v>0</v>
      </c>
      <c r="D259">
        <f>IF(A259=0,0,+spisak!C$4)</f>
        <v>0</v>
      </c>
      <c r="E259" s="169">
        <f>IF(A259=0,0,+spisak!#REF!)</f>
        <v>0</v>
      </c>
      <c r="F259">
        <f>IF(A259=0,0,+VLOOKUP($A259,'по изворима и контима'!$A$12:D$499,4,FALSE))</f>
        <v>0</v>
      </c>
      <c r="G259">
        <f>IF(A259=0,0,+VLOOKUP($A259,'по изворима и контима'!$A$12:G$499,5,FALSE))</f>
        <v>0</v>
      </c>
      <c r="H259">
        <f>IF(A259=0,0,+VLOOKUP($A259,'по изворима и контима'!$A$12:H$499,6,FALSE))</f>
        <v>0</v>
      </c>
      <c r="I259">
        <f>IF(A259=0,0,+VLOOKUP($A259,'по изворима и контима'!$A$12:H$499,7,FALSE))</f>
        <v>0</v>
      </c>
      <c r="J259">
        <f>IF(A259=0,0,+VLOOKUP($A259,'по изворима и контима'!$A$12:I$499,8,FALSE))</f>
        <v>0</v>
      </c>
      <c r="K259">
        <f>IF(B259=0,0,+VLOOKUP($A259,'по изворима и контима'!$A$12:J$499,9,FALSE))</f>
        <v>0</v>
      </c>
      <c r="L259">
        <f>IF($A259=0,0,+VLOOKUP($F259,spisak!$C$11:$F$30,3,FALSE))</f>
        <v>0</v>
      </c>
      <c r="M259">
        <f>IF($A259=0,0,+VLOOKUP($F259,spisak!$C$11:$F$30,4,FALSE))</f>
        <v>0</v>
      </c>
      <c r="N259" s="140">
        <f t="shared" ref="N259" si="282">+IF(A259=0,0,"2017")</f>
        <v>0</v>
      </c>
      <c r="O259" s="122">
        <f>IF(A259=0,0,+VLOOKUP($A259,'по изворима и контима'!$A$12:R$499,COLUMN('по изворима и контима'!M:M),FALSE))</f>
        <v>0</v>
      </c>
    </row>
    <row r="260" spans="1:15">
      <c r="A260">
        <f t="shared" si="279"/>
        <v>0</v>
      </c>
      <c r="B260">
        <f t="shared" si="215"/>
        <v>0</v>
      </c>
      <c r="C260" s="121">
        <f>IF(A260=0,0,+spisak!A$4)</f>
        <v>0</v>
      </c>
      <c r="D260">
        <f>IF(A260=0,0,+spisak!C$4)</f>
        <v>0</v>
      </c>
      <c r="E260" s="169">
        <f>IF(A260=0,0,+spisak!#REF!)</f>
        <v>0</v>
      </c>
      <c r="F260">
        <f>IF(A260=0,0,+VLOOKUP($A260,'по изворима и контима'!$A$12:D$499,4,FALSE))</f>
        <v>0</v>
      </c>
      <c r="G260">
        <f>IF(A260=0,0,+VLOOKUP($A260,'по изворима и контима'!$A$12:G$499,5,FALSE))</f>
        <v>0</v>
      </c>
      <c r="H260">
        <f>IF(A260=0,0,+VLOOKUP($A260,'по изворима и контима'!$A$12:H$499,6,FALSE))</f>
        <v>0</v>
      </c>
      <c r="I260">
        <f>IF(A260=0,0,+VLOOKUP($A260,'по изворима и контима'!$A$12:H$499,7,FALSE))</f>
        <v>0</v>
      </c>
      <c r="J260">
        <f>IF(A260=0,0,+VLOOKUP($A260,'по изворима и контима'!$A$12:I$499,8,FALSE))</f>
        <v>0</v>
      </c>
      <c r="K260">
        <f>IF(B260=0,0,+VLOOKUP($A260,'по изворима и контима'!$A$12:J$499,9,FALSE))</f>
        <v>0</v>
      </c>
      <c r="L260">
        <f>IF($A260=0,0,+VLOOKUP($F260,spisak!$C$11:$F$30,3,FALSE))</f>
        <v>0</v>
      </c>
      <c r="M260">
        <f>IF($A260=0,0,+VLOOKUP($F260,spisak!$C$11:$F$30,4,FALSE))</f>
        <v>0</v>
      </c>
      <c r="N260" s="140">
        <f t="shared" ref="N260" si="283">+IF(A260=0,0,"2018")</f>
        <v>0</v>
      </c>
      <c r="O260" s="122">
        <f>IF(C260=0,0,+VLOOKUP($A260,'по изворима и контима'!$A$12:R$499,COLUMN('по изворима и контима'!N:N),FALSE))</f>
        <v>0</v>
      </c>
    </row>
    <row r="261" spans="1:15">
      <c r="A261">
        <f t="shared" si="279"/>
        <v>0</v>
      </c>
      <c r="B261">
        <f t="shared" si="215"/>
        <v>0</v>
      </c>
      <c r="C261" s="121">
        <f>IF(A261=0,0,+spisak!A$4)</f>
        <v>0</v>
      </c>
      <c r="D261">
        <f>IF(A261=0,0,+spisak!C$4)</f>
        <v>0</v>
      </c>
      <c r="E261" s="169">
        <f>IF(A261=0,0,+spisak!#REF!)</f>
        <v>0</v>
      </c>
      <c r="F261">
        <f>IF(A261=0,0,+VLOOKUP($A261,'по изворима и контима'!$A$12:D$499,4,FALSE))</f>
        <v>0</v>
      </c>
      <c r="G261">
        <f>IF(A261=0,0,+VLOOKUP($A261,'по изворима и контима'!$A$12:G$499,5,FALSE))</f>
        <v>0</v>
      </c>
      <c r="H261">
        <f>IF(A261=0,0,+VLOOKUP($A261,'по изворима и контима'!$A$12:H$499,6,FALSE))</f>
        <v>0</v>
      </c>
      <c r="I261">
        <f>IF(A261=0,0,+VLOOKUP($A261,'по изворима и контима'!$A$12:H$499,7,FALSE))</f>
        <v>0</v>
      </c>
      <c r="J261">
        <f>IF(A261=0,0,+VLOOKUP($A261,'по изворима и контима'!$A$12:I$499,8,FALSE))</f>
        <v>0</v>
      </c>
      <c r="K261">
        <f>IF(B261=0,0,+VLOOKUP($A261,'по изворима и контима'!$A$12:J$499,9,FALSE))</f>
        <v>0</v>
      </c>
      <c r="L261">
        <f>IF($A261=0,0,+VLOOKUP($F261,spisak!$C$11:$F$30,3,FALSE))</f>
        <v>0</v>
      </c>
      <c r="M261">
        <f>IF($A261=0,0,+VLOOKUP($F261,spisak!$C$11:$F$30,4,FALSE))</f>
        <v>0</v>
      </c>
      <c r="N261" s="140">
        <f t="shared" ref="N261" si="284">+IF(A261=0,0,"2019")</f>
        <v>0</v>
      </c>
      <c r="O261" s="122">
        <f>IF(C261=0,0,+VLOOKUP($A261,'по изворима и контима'!$A$12:R$499,COLUMN('по изворима и контима'!O:O),FALSE))</f>
        <v>0</v>
      </c>
    </row>
    <row r="262" spans="1:15">
      <c r="A262">
        <f t="shared" si="279"/>
        <v>0</v>
      </c>
      <c r="B262">
        <f t="shared" si="215"/>
        <v>0</v>
      </c>
      <c r="C262" s="121">
        <f>IF(A262=0,0,+spisak!A$4)</f>
        <v>0</v>
      </c>
      <c r="D262">
        <f>IF(A262=0,0,+spisak!C$4)</f>
        <v>0</v>
      </c>
      <c r="E262" s="169">
        <f>IF(A262=0,0,+spisak!#REF!)</f>
        <v>0</v>
      </c>
      <c r="F262">
        <f>IF(A262=0,0,+VLOOKUP($A262,'по изворима и контима'!$A$12:D$499,4,FALSE))</f>
        <v>0</v>
      </c>
      <c r="G262">
        <f>IF(A262=0,0,+VLOOKUP($A262,'по изворима и контима'!$A$12:G$499,5,FALSE))</f>
        <v>0</v>
      </c>
      <c r="H262">
        <f>IF(A262=0,0,+VLOOKUP($A262,'по изворима и контима'!$A$12:H$499,6,FALSE))</f>
        <v>0</v>
      </c>
      <c r="I262">
        <f>IF(A262=0,0,+VLOOKUP($A262,'по изворима и контима'!$A$12:H$499,7,FALSE))</f>
        <v>0</v>
      </c>
      <c r="J262">
        <f>IF(A262=0,0,+VLOOKUP($A262,'по изворима и контима'!$A$12:I$499,8,FALSE))</f>
        <v>0</v>
      </c>
      <c r="K262">
        <f>IF(B262=0,0,+VLOOKUP($A262,'по изворима и контима'!$A$12:J$499,9,FALSE))</f>
        <v>0</v>
      </c>
      <c r="L262">
        <f>IF($A262=0,0,+VLOOKUP($F262,spisak!$C$11:$F$30,3,FALSE))</f>
        <v>0</v>
      </c>
      <c r="M262">
        <f>IF($A262=0,0,+VLOOKUP($F262,spisak!$C$11:$F$30,4,FALSE))</f>
        <v>0</v>
      </c>
      <c r="N262" s="140">
        <f t="shared" ref="N262" si="285">+IF(A262=0,0,"nakon 2019")</f>
        <v>0</v>
      </c>
      <c r="O262" s="122">
        <f>IF(C262=0,0,+VLOOKUP($A262,'по изворима и контима'!$A$12:R$499,COLUMN('по изворима и контима'!P:P),FALSE))</f>
        <v>0</v>
      </c>
    </row>
    <row r="263" spans="1:15">
      <c r="A263">
        <f>+IF(MAX(A$4:A260)&gt;=A$1,0,MAX(A$4:A260)+1)</f>
        <v>0</v>
      </c>
      <c r="B263">
        <f t="shared" si="215"/>
        <v>0</v>
      </c>
      <c r="C263" s="121">
        <f>IF(A263=0,0,+spisak!A$4)</f>
        <v>0</v>
      </c>
      <c r="D263">
        <f>IF(A263=0,0,+spisak!C$4)</f>
        <v>0</v>
      </c>
      <c r="E263" s="169">
        <f>IF(A263=0,0,+spisak!#REF!)</f>
        <v>0</v>
      </c>
      <c r="F263">
        <f>IF(A263=0,0,+VLOOKUP($A263,'по изворима и контима'!$A$12:D$499,4,FALSE))</f>
        <v>0</v>
      </c>
      <c r="G263">
        <f>IF(A263=0,0,+VLOOKUP($A263,'по изворима и контима'!$A$12:G$499,5,FALSE))</f>
        <v>0</v>
      </c>
      <c r="H263">
        <f>IF(A263=0,0,+VLOOKUP($A263,'по изворима и контима'!$A$12:H$499,6,FALSE))</f>
        <v>0</v>
      </c>
      <c r="I263">
        <f>IF(A263=0,0,+VLOOKUP($A263,'по изворима и контима'!$A$12:H$499,7,FALSE))</f>
        <v>0</v>
      </c>
      <c r="J263">
        <f>IF(A263=0,0,+VLOOKUP($A263,'по изворима и контима'!$A$12:I$499,8,FALSE))</f>
        <v>0</v>
      </c>
      <c r="K263">
        <f>IF(B263=0,0,+VLOOKUP($A263,'по изворима и контима'!$A$12:J$499,9,FALSE))</f>
        <v>0</v>
      </c>
      <c r="L263">
        <f>IF($A263=0,0,+VLOOKUP($F263,spisak!$C$11:$F$30,3,FALSE))</f>
        <v>0</v>
      </c>
      <c r="M263">
        <f>IF($A263=0,0,+VLOOKUP($F263,spisak!$C$11:$F$30,4,FALSE))</f>
        <v>0</v>
      </c>
      <c r="N263" s="140">
        <f t="shared" ref="N263" si="286">+IF(A263=0,0,"do 2015")</f>
        <v>0</v>
      </c>
      <c r="O263" s="122">
        <f>IF(A263=0,0,+VLOOKUP($A263,'по изворима и контима'!$A$12:L$499,COLUMN('по изворима и контима'!J:J),FALSE))</f>
        <v>0</v>
      </c>
    </row>
    <row r="264" spans="1:15">
      <c r="A264">
        <f>+A263</f>
        <v>0</v>
      </c>
      <c r="B264">
        <f t="shared" ref="B264:B327" si="287">+IF(A264&gt;0,+B263+1,0)</f>
        <v>0</v>
      </c>
      <c r="C264" s="121">
        <f>IF(A264=0,0,+spisak!A$4)</f>
        <v>0</v>
      </c>
      <c r="D264">
        <f>IF(A264=0,0,+spisak!C$4)</f>
        <v>0</v>
      </c>
      <c r="E264" s="169">
        <f>IF(A264=0,0,+spisak!#REF!)</f>
        <v>0</v>
      </c>
      <c r="F264">
        <f>IF(A264=0,0,+VLOOKUP($A264,'по изворима и контима'!$A$12:D$499,4,FALSE))</f>
        <v>0</v>
      </c>
      <c r="G264">
        <f>IF(A264=0,0,+VLOOKUP($A264,'по изворима и контима'!$A$12:G$499,5,FALSE))</f>
        <v>0</v>
      </c>
      <c r="H264">
        <f>IF(A264=0,0,+VLOOKUP($A264,'по изворима и контима'!$A$12:H$499,6,FALSE))</f>
        <v>0</v>
      </c>
      <c r="I264">
        <f>IF(A264=0,0,+VLOOKUP($A264,'по изворима и контима'!$A$12:H$499,7,FALSE))</f>
        <v>0</v>
      </c>
      <c r="J264">
        <f>IF(A264=0,0,+VLOOKUP($A264,'по изворима и контима'!$A$12:I$499,8,FALSE))</f>
        <v>0</v>
      </c>
      <c r="K264">
        <f>IF(B264=0,0,+VLOOKUP($A264,'по изворима и контима'!$A$12:J$499,9,FALSE))</f>
        <v>0</v>
      </c>
      <c r="L264">
        <f>IF($A264=0,0,+VLOOKUP($F264,spisak!$C$11:$F$30,3,FALSE))</f>
        <v>0</v>
      </c>
      <c r="M264">
        <f>IF($A264=0,0,+VLOOKUP($F264,spisak!$C$11:$F$30,4,FALSE))</f>
        <v>0</v>
      </c>
      <c r="N264" s="140">
        <f t="shared" ref="N264" si="288">+IF(A264=0,0,"2016-plan")</f>
        <v>0</v>
      </c>
      <c r="O264" s="122">
        <f>IF(A264=0,0,+VLOOKUP($A264,'по изворима и контима'!$A$12:R$499,COLUMN('по изворима и контима'!K:K),FALSE))</f>
        <v>0</v>
      </c>
    </row>
    <row r="265" spans="1:15">
      <c r="A265">
        <f t="shared" ref="A265:A276" si="289">+A264</f>
        <v>0</v>
      </c>
      <c r="B265">
        <f t="shared" si="287"/>
        <v>0</v>
      </c>
      <c r="C265" s="121">
        <f>IF(A265=0,0,+spisak!A$4)</f>
        <v>0</v>
      </c>
      <c r="D265">
        <f>IF(A265=0,0,+spisak!C$4)</f>
        <v>0</v>
      </c>
      <c r="E265" s="169">
        <f>IF(A265=0,0,+spisak!#REF!)</f>
        <v>0</v>
      </c>
      <c r="F265">
        <f>IF(A265=0,0,+VLOOKUP($A265,'по изворима и контима'!$A$12:D$499,4,FALSE))</f>
        <v>0</v>
      </c>
      <c r="G265">
        <f>IF(A265=0,0,+VLOOKUP($A265,'по изворима и контима'!$A$12:G$499,5,FALSE))</f>
        <v>0</v>
      </c>
      <c r="H265">
        <f>IF(A265=0,0,+VLOOKUP($A265,'по изворима и контима'!$A$12:H$499,6,FALSE))</f>
        <v>0</v>
      </c>
      <c r="I265">
        <f>IF(A265=0,0,+VLOOKUP($A265,'по изворима и контима'!$A$12:H$499,7,FALSE))</f>
        <v>0</v>
      </c>
      <c r="J265">
        <f>IF(A265=0,0,+VLOOKUP($A265,'по изворима и контима'!$A$12:I$499,8,FALSE))</f>
        <v>0</v>
      </c>
      <c r="K265">
        <f>IF(B265=0,0,+VLOOKUP($A265,'по изворима и контима'!$A$12:J$499,9,FALSE))</f>
        <v>0</v>
      </c>
      <c r="L265">
        <f>IF($A265=0,0,+VLOOKUP($F265,spisak!$C$11:$F$30,3,FALSE))</f>
        <v>0</v>
      </c>
      <c r="M265">
        <f>IF($A265=0,0,+VLOOKUP($F265,spisak!$C$11:$F$30,4,FALSE))</f>
        <v>0</v>
      </c>
      <c r="N265" s="140">
        <f t="shared" ref="N265" si="290">+IF(A265=0,0,"2016-procena")</f>
        <v>0</v>
      </c>
      <c r="O265" s="122">
        <f>IF(A265=0,0,+VLOOKUP($A265,'по изворима и контима'!$A$12:R$499,COLUMN('по изворима и контима'!L:L),FALSE))</f>
        <v>0</v>
      </c>
    </row>
    <row r="266" spans="1:15">
      <c r="A266">
        <f t="shared" si="289"/>
        <v>0</v>
      </c>
      <c r="B266">
        <f t="shared" si="287"/>
        <v>0</v>
      </c>
      <c r="C266" s="121">
        <f>IF(A266=0,0,+spisak!A$4)</f>
        <v>0</v>
      </c>
      <c r="D266">
        <f>IF(A266=0,0,+spisak!C$4)</f>
        <v>0</v>
      </c>
      <c r="E266" s="169">
        <f>IF(A266=0,0,+spisak!#REF!)</f>
        <v>0</v>
      </c>
      <c r="F266">
        <f>IF(A266=0,0,+VLOOKUP($A266,'по изворима и контима'!$A$12:D$499,4,FALSE))</f>
        <v>0</v>
      </c>
      <c r="G266">
        <f>IF(A266=0,0,+VLOOKUP($A266,'по изворима и контима'!$A$12:G$499,5,FALSE))</f>
        <v>0</v>
      </c>
      <c r="H266">
        <f>IF(A266=0,0,+VLOOKUP($A266,'по изворима и контима'!$A$12:H$499,6,FALSE))</f>
        <v>0</v>
      </c>
      <c r="I266">
        <f>IF(A266=0,0,+VLOOKUP($A266,'по изворима и контима'!$A$12:H$499,7,FALSE))</f>
        <v>0</v>
      </c>
      <c r="J266">
        <f>IF(A266=0,0,+VLOOKUP($A266,'по изворима и контима'!$A$12:I$499,8,FALSE))</f>
        <v>0</v>
      </c>
      <c r="K266">
        <f>IF(B266=0,0,+VLOOKUP($A266,'по изворима и контима'!$A$12:J$499,9,FALSE))</f>
        <v>0</v>
      </c>
      <c r="L266">
        <f>IF($A266=0,0,+VLOOKUP($F266,spisak!$C$11:$F$30,3,FALSE))</f>
        <v>0</v>
      </c>
      <c r="M266">
        <f>IF($A266=0,0,+VLOOKUP($F266,spisak!$C$11:$F$30,4,FALSE))</f>
        <v>0</v>
      </c>
      <c r="N266" s="140">
        <f t="shared" ref="N266" si="291">+IF(A266=0,0,"2017")</f>
        <v>0</v>
      </c>
      <c r="O266" s="122">
        <f>IF(A266=0,0,+VLOOKUP($A266,'по изворима и контима'!$A$12:R$499,COLUMN('по изворима и контима'!M:M),FALSE))</f>
        <v>0</v>
      </c>
    </row>
    <row r="267" spans="1:15">
      <c r="A267">
        <f t="shared" si="289"/>
        <v>0</v>
      </c>
      <c r="B267">
        <f t="shared" si="287"/>
        <v>0</v>
      </c>
      <c r="C267" s="121">
        <f>IF(A267=0,0,+spisak!A$4)</f>
        <v>0</v>
      </c>
      <c r="D267">
        <f>IF(A267=0,0,+spisak!C$4)</f>
        <v>0</v>
      </c>
      <c r="E267" s="169">
        <f>IF(A267=0,0,+spisak!#REF!)</f>
        <v>0</v>
      </c>
      <c r="F267">
        <f>IF(A267=0,0,+VLOOKUP($A267,'по изворима и контима'!$A$12:D$499,4,FALSE))</f>
        <v>0</v>
      </c>
      <c r="G267">
        <f>IF(A267=0,0,+VLOOKUP($A267,'по изворима и контима'!$A$12:G$499,5,FALSE))</f>
        <v>0</v>
      </c>
      <c r="H267">
        <f>IF(A267=0,0,+VLOOKUP($A267,'по изворима и контима'!$A$12:H$499,6,FALSE))</f>
        <v>0</v>
      </c>
      <c r="I267">
        <f>IF(A267=0,0,+VLOOKUP($A267,'по изворима и контима'!$A$12:H$499,7,FALSE))</f>
        <v>0</v>
      </c>
      <c r="J267">
        <f>IF(A267=0,0,+VLOOKUP($A267,'по изворима и контима'!$A$12:I$499,8,FALSE))</f>
        <v>0</v>
      </c>
      <c r="K267">
        <f>IF(B267=0,0,+VLOOKUP($A267,'по изворима и контима'!$A$12:J$499,9,FALSE))</f>
        <v>0</v>
      </c>
      <c r="L267">
        <f>IF($A267=0,0,+VLOOKUP($F267,spisak!$C$11:$F$30,3,FALSE))</f>
        <v>0</v>
      </c>
      <c r="M267">
        <f>IF($A267=0,0,+VLOOKUP($F267,spisak!$C$11:$F$30,4,FALSE))</f>
        <v>0</v>
      </c>
      <c r="N267" s="140">
        <f t="shared" ref="N267" si="292">+IF(A267=0,0,"2018")</f>
        <v>0</v>
      </c>
      <c r="O267" s="122">
        <f>IF(C267=0,0,+VLOOKUP($A267,'по изворима и контима'!$A$12:R$499,COLUMN('по изворима и контима'!N:N),FALSE))</f>
        <v>0</v>
      </c>
    </row>
    <row r="268" spans="1:15">
      <c r="A268">
        <f t="shared" si="289"/>
        <v>0</v>
      </c>
      <c r="B268">
        <f t="shared" si="287"/>
        <v>0</v>
      </c>
      <c r="C268" s="121">
        <f>IF(A268=0,0,+spisak!A$4)</f>
        <v>0</v>
      </c>
      <c r="D268">
        <f>IF(A268=0,0,+spisak!C$4)</f>
        <v>0</v>
      </c>
      <c r="E268" s="169">
        <f>IF(A268=0,0,+spisak!#REF!)</f>
        <v>0</v>
      </c>
      <c r="F268">
        <f>IF(A268=0,0,+VLOOKUP($A268,'по изворима и контима'!$A$12:D$499,4,FALSE))</f>
        <v>0</v>
      </c>
      <c r="G268">
        <f>IF(A268=0,0,+VLOOKUP($A268,'по изворима и контима'!$A$12:G$499,5,FALSE))</f>
        <v>0</v>
      </c>
      <c r="H268">
        <f>IF(A268=0,0,+VLOOKUP($A268,'по изворима и контима'!$A$12:H$499,6,FALSE))</f>
        <v>0</v>
      </c>
      <c r="I268">
        <f>IF(A268=0,0,+VLOOKUP($A268,'по изворима и контима'!$A$12:H$499,7,FALSE))</f>
        <v>0</v>
      </c>
      <c r="J268">
        <f>IF(A268=0,0,+VLOOKUP($A268,'по изворима и контима'!$A$12:I$499,8,FALSE))</f>
        <v>0</v>
      </c>
      <c r="K268">
        <f>IF(B268=0,0,+VLOOKUP($A268,'по изворима и контима'!$A$12:J$499,9,FALSE))</f>
        <v>0</v>
      </c>
      <c r="L268">
        <f>IF($A268=0,0,+VLOOKUP($F268,spisak!$C$11:$F$30,3,FALSE))</f>
        <v>0</v>
      </c>
      <c r="M268">
        <f>IF($A268=0,0,+VLOOKUP($F268,spisak!$C$11:$F$30,4,FALSE))</f>
        <v>0</v>
      </c>
      <c r="N268" s="140">
        <f t="shared" ref="N268" si="293">+IF(A268=0,0,"2019")</f>
        <v>0</v>
      </c>
      <c r="O268" s="122">
        <f>IF(C268=0,0,+VLOOKUP($A268,'по изворима и контима'!$A$12:R$499,COLUMN('по изворима и контима'!O:O),FALSE))</f>
        <v>0</v>
      </c>
    </row>
    <row r="269" spans="1:15">
      <c r="A269">
        <f t="shared" si="289"/>
        <v>0</v>
      </c>
      <c r="B269">
        <f t="shared" si="287"/>
        <v>0</v>
      </c>
      <c r="C269" s="121">
        <f>IF(A269=0,0,+spisak!A$4)</f>
        <v>0</v>
      </c>
      <c r="D269">
        <f>IF(A269=0,0,+spisak!C$4)</f>
        <v>0</v>
      </c>
      <c r="E269" s="169">
        <f>IF(A269=0,0,+spisak!#REF!)</f>
        <v>0</v>
      </c>
      <c r="F269">
        <f>IF(A269=0,0,+VLOOKUP($A269,'по изворима и контима'!$A$12:D$499,4,FALSE))</f>
        <v>0</v>
      </c>
      <c r="G269">
        <f>IF(A269=0,0,+VLOOKUP($A269,'по изворима и контима'!$A$12:G$499,5,FALSE))</f>
        <v>0</v>
      </c>
      <c r="H269">
        <f>IF(A269=0,0,+VLOOKUP($A269,'по изворима и контима'!$A$12:H$499,6,FALSE))</f>
        <v>0</v>
      </c>
      <c r="I269">
        <f>IF(A269=0,0,+VLOOKUP($A269,'по изворима и контима'!$A$12:H$499,7,FALSE))</f>
        <v>0</v>
      </c>
      <c r="J269">
        <f>IF(A269=0,0,+VLOOKUP($A269,'по изворима и контима'!$A$12:I$499,8,FALSE))</f>
        <v>0</v>
      </c>
      <c r="K269">
        <f>IF(B269=0,0,+VLOOKUP($A269,'по изворима и контима'!$A$12:J$499,9,FALSE))</f>
        <v>0</v>
      </c>
      <c r="L269">
        <f>IF($A269=0,0,+VLOOKUP($F269,spisak!$C$11:$F$30,3,FALSE))</f>
        <v>0</v>
      </c>
      <c r="M269">
        <f>IF($A269=0,0,+VLOOKUP($F269,spisak!$C$11:$F$30,4,FALSE))</f>
        <v>0</v>
      </c>
      <c r="N269" s="140">
        <f t="shared" ref="N269" si="294">+IF(A269=0,0,"nakon 2019")</f>
        <v>0</v>
      </c>
      <c r="O269" s="122">
        <f>IF(C269=0,0,+VLOOKUP($A269,'по изворима и контима'!$A$12:R$499,COLUMN('по изворима и контима'!P:P),FALSE))</f>
        <v>0</v>
      </c>
    </row>
    <row r="270" spans="1:15">
      <c r="A270">
        <f>+IF(MAX(A$4:A267)&gt;=A$1,0,MAX(A$4:A267)+1)</f>
        <v>0</v>
      </c>
      <c r="B270">
        <f t="shared" si="287"/>
        <v>0</v>
      </c>
      <c r="C270" s="121">
        <f>IF(A270=0,0,+spisak!A$4)</f>
        <v>0</v>
      </c>
      <c r="D270">
        <f>IF(A270=0,0,+spisak!C$4)</f>
        <v>0</v>
      </c>
      <c r="E270" s="169">
        <f>IF(A270=0,0,+spisak!#REF!)</f>
        <v>0</v>
      </c>
      <c r="F270">
        <f>IF(A270=0,0,+VLOOKUP($A270,'по изворима и контима'!$A$12:D$499,4,FALSE))</f>
        <v>0</v>
      </c>
      <c r="G270">
        <f>IF(A270=0,0,+VLOOKUP($A270,'по изворима и контима'!$A$12:G$499,5,FALSE))</f>
        <v>0</v>
      </c>
      <c r="H270">
        <f>IF(A270=0,0,+VLOOKUP($A270,'по изворима и контима'!$A$12:H$499,6,FALSE))</f>
        <v>0</v>
      </c>
      <c r="I270">
        <f>IF(A270=0,0,+VLOOKUP($A270,'по изворима и контима'!$A$12:H$499,7,FALSE))</f>
        <v>0</v>
      </c>
      <c r="J270">
        <f>IF(A270=0,0,+VLOOKUP($A270,'по изворима и контима'!$A$12:I$499,8,FALSE))</f>
        <v>0</v>
      </c>
      <c r="K270">
        <f>IF(B270=0,0,+VLOOKUP($A270,'по изворима и контима'!$A$12:J$499,9,FALSE))</f>
        <v>0</v>
      </c>
      <c r="L270">
        <f>IF($A270=0,0,+VLOOKUP($F270,spisak!$C$11:$F$30,3,FALSE))</f>
        <v>0</v>
      </c>
      <c r="M270">
        <f>IF($A270=0,0,+VLOOKUP($F270,spisak!$C$11:$F$30,4,FALSE))</f>
        <v>0</v>
      </c>
      <c r="N270" s="140">
        <f t="shared" ref="N270" si="295">+IF(A270=0,0,"do 2015")</f>
        <v>0</v>
      </c>
      <c r="O270" s="122">
        <f>IF(A270=0,0,+VLOOKUP($A270,'по изворима и контима'!$A$12:L$499,COLUMN('по изворима и контима'!J:J),FALSE))</f>
        <v>0</v>
      </c>
    </row>
    <row r="271" spans="1:15">
      <c r="A271">
        <f>+A270</f>
        <v>0</v>
      </c>
      <c r="B271">
        <f t="shared" si="287"/>
        <v>0</v>
      </c>
      <c r="C271" s="121">
        <f>IF(A271=0,0,+spisak!A$4)</f>
        <v>0</v>
      </c>
      <c r="D271">
        <f>IF(A271=0,0,+spisak!C$4)</f>
        <v>0</v>
      </c>
      <c r="E271" s="169">
        <f>IF(A271=0,0,+spisak!#REF!)</f>
        <v>0</v>
      </c>
      <c r="F271">
        <f>IF(A271=0,0,+VLOOKUP($A271,'по изворима и контима'!$A$12:D$499,4,FALSE))</f>
        <v>0</v>
      </c>
      <c r="G271">
        <f>IF(A271=0,0,+VLOOKUP($A271,'по изворима и контима'!$A$12:G$499,5,FALSE))</f>
        <v>0</v>
      </c>
      <c r="H271">
        <f>IF(A271=0,0,+VLOOKUP($A271,'по изворима и контима'!$A$12:H$499,6,FALSE))</f>
        <v>0</v>
      </c>
      <c r="I271">
        <f>IF(A271=0,0,+VLOOKUP($A271,'по изворима и контима'!$A$12:H$499,7,FALSE))</f>
        <v>0</v>
      </c>
      <c r="J271">
        <f>IF(A271=0,0,+VLOOKUP($A271,'по изворима и контима'!$A$12:I$499,8,FALSE))</f>
        <v>0</v>
      </c>
      <c r="K271">
        <f>IF(B271=0,0,+VLOOKUP($A271,'по изворима и контима'!$A$12:J$499,9,FALSE))</f>
        <v>0</v>
      </c>
      <c r="L271">
        <f>IF($A271=0,0,+VLOOKUP($F271,spisak!$C$11:$F$30,3,FALSE))</f>
        <v>0</v>
      </c>
      <c r="M271">
        <f>IF($A271=0,0,+VLOOKUP($F271,spisak!$C$11:$F$30,4,FALSE))</f>
        <v>0</v>
      </c>
      <c r="N271" s="140">
        <f t="shared" ref="N271" si="296">+IF(A271=0,0,"2016-plan")</f>
        <v>0</v>
      </c>
      <c r="O271" s="122">
        <f>IF(A271=0,0,+VLOOKUP($A271,'по изворима и контима'!$A$12:R$499,COLUMN('по изворима и контима'!K:K),FALSE))</f>
        <v>0</v>
      </c>
    </row>
    <row r="272" spans="1:15">
      <c r="A272">
        <f t="shared" si="289"/>
        <v>0</v>
      </c>
      <c r="B272">
        <f t="shared" si="287"/>
        <v>0</v>
      </c>
      <c r="C272" s="121">
        <f>IF(A272=0,0,+spisak!A$4)</f>
        <v>0</v>
      </c>
      <c r="D272">
        <f>IF(A272=0,0,+spisak!C$4)</f>
        <v>0</v>
      </c>
      <c r="E272" s="169">
        <f>IF(A272=0,0,+spisak!#REF!)</f>
        <v>0</v>
      </c>
      <c r="F272">
        <f>IF(A272=0,0,+VLOOKUP($A272,'по изворима и контима'!$A$12:D$499,4,FALSE))</f>
        <v>0</v>
      </c>
      <c r="G272">
        <f>IF(A272=0,0,+VLOOKUP($A272,'по изворима и контима'!$A$12:G$499,5,FALSE))</f>
        <v>0</v>
      </c>
      <c r="H272">
        <f>IF(A272=0,0,+VLOOKUP($A272,'по изворима и контима'!$A$12:H$499,6,FALSE))</f>
        <v>0</v>
      </c>
      <c r="I272">
        <f>IF(A272=0,0,+VLOOKUP($A272,'по изворима и контима'!$A$12:H$499,7,FALSE))</f>
        <v>0</v>
      </c>
      <c r="J272">
        <f>IF(A272=0,0,+VLOOKUP($A272,'по изворима и контима'!$A$12:I$499,8,FALSE))</f>
        <v>0</v>
      </c>
      <c r="K272">
        <f>IF(B272=0,0,+VLOOKUP($A272,'по изворима и контима'!$A$12:J$499,9,FALSE))</f>
        <v>0</v>
      </c>
      <c r="L272">
        <f>IF($A272=0,0,+VLOOKUP($F272,spisak!$C$11:$F$30,3,FALSE))</f>
        <v>0</v>
      </c>
      <c r="M272">
        <f>IF($A272=0,0,+VLOOKUP($F272,spisak!$C$11:$F$30,4,FALSE))</f>
        <v>0</v>
      </c>
      <c r="N272" s="140">
        <f t="shared" ref="N272" si="297">+IF(A272=0,0,"2016-procena")</f>
        <v>0</v>
      </c>
      <c r="O272" s="122">
        <f>IF(A272=0,0,+VLOOKUP($A272,'по изворима и контима'!$A$12:R$499,COLUMN('по изворима и контима'!L:L),FALSE))</f>
        <v>0</v>
      </c>
    </row>
    <row r="273" spans="1:15">
      <c r="A273">
        <f t="shared" si="289"/>
        <v>0</v>
      </c>
      <c r="B273">
        <f t="shared" si="287"/>
        <v>0</v>
      </c>
      <c r="C273" s="121">
        <f>IF(A273=0,0,+spisak!A$4)</f>
        <v>0</v>
      </c>
      <c r="D273">
        <f>IF(A273=0,0,+spisak!C$4)</f>
        <v>0</v>
      </c>
      <c r="E273" s="169">
        <f>IF(A273=0,0,+spisak!#REF!)</f>
        <v>0</v>
      </c>
      <c r="F273">
        <f>IF(A273=0,0,+VLOOKUP($A273,'по изворима и контима'!$A$12:D$499,4,FALSE))</f>
        <v>0</v>
      </c>
      <c r="G273">
        <f>IF(A273=0,0,+VLOOKUP($A273,'по изворима и контима'!$A$12:G$499,5,FALSE))</f>
        <v>0</v>
      </c>
      <c r="H273">
        <f>IF(A273=0,0,+VLOOKUP($A273,'по изворима и контима'!$A$12:H$499,6,FALSE))</f>
        <v>0</v>
      </c>
      <c r="I273">
        <f>IF(A273=0,0,+VLOOKUP($A273,'по изворима и контима'!$A$12:H$499,7,FALSE))</f>
        <v>0</v>
      </c>
      <c r="J273">
        <f>IF(A273=0,0,+VLOOKUP($A273,'по изворима и контима'!$A$12:I$499,8,FALSE))</f>
        <v>0</v>
      </c>
      <c r="K273">
        <f>IF(B273=0,0,+VLOOKUP($A273,'по изворима и контима'!$A$12:J$499,9,FALSE))</f>
        <v>0</v>
      </c>
      <c r="L273">
        <f>IF($A273=0,0,+VLOOKUP($F273,spisak!$C$11:$F$30,3,FALSE))</f>
        <v>0</v>
      </c>
      <c r="M273">
        <f>IF($A273=0,0,+VLOOKUP($F273,spisak!$C$11:$F$30,4,FALSE))</f>
        <v>0</v>
      </c>
      <c r="N273" s="140">
        <f t="shared" ref="N273" si="298">+IF(A273=0,0,"2017")</f>
        <v>0</v>
      </c>
      <c r="O273" s="122">
        <f>IF(A273=0,0,+VLOOKUP($A273,'по изворима и контима'!$A$12:R$499,COLUMN('по изворима и контима'!M:M),FALSE))</f>
        <v>0</v>
      </c>
    </row>
    <row r="274" spans="1:15">
      <c r="A274">
        <f t="shared" si="289"/>
        <v>0</v>
      </c>
      <c r="B274">
        <f t="shared" si="287"/>
        <v>0</v>
      </c>
      <c r="C274" s="121">
        <f>IF(A274=0,0,+spisak!A$4)</f>
        <v>0</v>
      </c>
      <c r="D274">
        <f>IF(A274=0,0,+spisak!C$4)</f>
        <v>0</v>
      </c>
      <c r="E274" s="169">
        <f>IF(A274=0,0,+spisak!#REF!)</f>
        <v>0</v>
      </c>
      <c r="F274">
        <f>IF(A274=0,0,+VLOOKUP($A274,'по изворима и контима'!$A$12:D$499,4,FALSE))</f>
        <v>0</v>
      </c>
      <c r="G274">
        <f>IF(A274=0,0,+VLOOKUP($A274,'по изворима и контима'!$A$12:G$499,5,FALSE))</f>
        <v>0</v>
      </c>
      <c r="H274">
        <f>IF(A274=0,0,+VLOOKUP($A274,'по изворима и контима'!$A$12:H$499,6,FALSE))</f>
        <v>0</v>
      </c>
      <c r="I274">
        <f>IF(A274=0,0,+VLOOKUP($A274,'по изворима и контима'!$A$12:H$499,7,FALSE))</f>
        <v>0</v>
      </c>
      <c r="J274">
        <f>IF(A274=0,0,+VLOOKUP($A274,'по изворима и контима'!$A$12:I$499,8,FALSE))</f>
        <v>0</v>
      </c>
      <c r="K274">
        <f>IF(B274=0,0,+VLOOKUP($A274,'по изворима и контима'!$A$12:J$499,9,FALSE))</f>
        <v>0</v>
      </c>
      <c r="L274">
        <f>IF($A274=0,0,+VLOOKUP($F274,spisak!$C$11:$F$30,3,FALSE))</f>
        <v>0</v>
      </c>
      <c r="M274">
        <f>IF($A274=0,0,+VLOOKUP($F274,spisak!$C$11:$F$30,4,FALSE))</f>
        <v>0</v>
      </c>
      <c r="N274" s="140">
        <f t="shared" ref="N274" si="299">+IF(A274=0,0,"2018")</f>
        <v>0</v>
      </c>
      <c r="O274" s="122">
        <f>IF(C274=0,0,+VLOOKUP($A274,'по изворима и контима'!$A$12:R$499,COLUMN('по изворима и контима'!N:N),FALSE))</f>
        <v>0</v>
      </c>
    </row>
    <row r="275" spans="1:15">
      <c r="A275">
        <f t="shared" si="289"/>
        <v>0</v>
      </c>
      <c r="B275">
        <f t="shared" si="287"/>
        <v>0</v>
      </c>
      <c r="C275" s="121">
        <f>IF(A275=0,0,+spisak!A$4)</f>
        <v>0</v>
      </c>
      <c r="D275">
        <f>IF(A275=0,0,+spisak!C$4)</f>
        <v>0</v>
      </c>
      <c r="E275" s="169">
        <f>IF(A275=0,0,+spisak!#REF!)</f>
        <v>0</v>
      </c>
      <c r="F275">
        <f>IF(A275=0,0,+VLOOKUP($A275,'по изворима и контима'!$A$12:D$499,4,FALSE))</f>
        <v>0</v>
      </c>
      <c r="G275">
        <f>IF(A275=0,0,+VLOOKUP($A275,'по изворима и контима'!$A$12:G$499,5,FALSE))</f>
        <v>0</v>
      </c>
      <c r="H275">
        <f>IF(A275=0,0,+VLOOKUP($A275,'по изворима и контима'!$A$12:H$499,6,FALSE))</f>
        <v>0</v>
      </c>
      <c r="I275">
        <f>IF(A275=0,0,+VLOOKUP($A275,'по изворима и контима'!$A$12:H$499,7,FALSE))</f>
        <v>0</v>
      </c>
      <c r="J275">
        <f>IF(A275=0,0,+VLOOKUP($A275,'по изворима и контима'!$A$12:I$499,8,FALSE))</f>
        <v>0</v>
      </c>
      <c r="K275">
        <f>IF(B275=0,0,+VLOOKUP($A275,'по изворима и контима'!$A$12:J$499,9,FALSE))</f>
        <v>0</v>
      </c>
      <c r="L275">
        <f>IF($A275=0,0,+VLOOKUP($F275,spisak!$C$11:$F$30,3,FALSE))</f>
        <v>0</v>
      </c>
      <c r="M275">
        <f>IF($A275=0,0,+VLOOKUP($F275,spisak!$C$11:$F$30,4,FALSE))</f>
        <v>0</v>
      </c>
      <c r="N275" s="140">
        <f t="shared" ref="N275" si="300">+IF(A275=0,0,"2019")</f>
        <v>0</v>
      </c>
      <c r="O275" s="122">
        <f>IF(C275=0,0,+VLOOKUP($A275,'по изворима и контима'!$A$12:R$499,COLUMN('по изворима и контима'!O:O),FALSE))</f>
        <v>0</v>
      </c>
    </row>
    <row r="276" spans="1:15">
      <c r="A276">
        <f t="shared" si="289"/>
        <v>0</v>
      </c>
      <c r="B276">
        <f t="shared" si="287"/>
        <v>0</v>
      </c>
      <c r="C276" s="121">
        <f>IF(A276=0,0,+spisak!A$4)</f>
        <v>0</v>
      </c>
      <c r="D276">
        <f>IF(A276=0,0,+spisak!C$4)</f>
        <v>0</v>
      </c>
      <c r="E276" s="169">
        <f>IF(A276=0,0,+spisak!#REF!)</f>
        <v>0</v>
      </c>
      <c r="F276">
        <f>IF(A276=0,0,+VLOOKUP($A276,'по изворима и контима'!$A$12:D$499,4,FALSE))</f>
        <v>0</v>
      </c>
      <c r="G276">
        <f>IF(A276=0,0,+VLOOKUP($A276,'по изворима и контима'!$A$12:G$499,5,FALSE))</f>
        <v>0</v>
      </c>
      <c r="H276">
        <f>IF(A276=0,0,+VLOOKUP($A276,'по изворима и контима'!$A$12:H$499,6,FALSE))</f>
        <v>0</v>
      </c>
      <c r="I276">
        <f>IF(A276=0,0,+VLOOKUP($A276,'по изворима и контима'!$A$12:H$499,7,FALSE))</f>
        <v>0</v>
      </c>
      <c r="J276">
        <f>IF(A276=0,0,+VLOOKUP($A276,'по изворима и контима'!$A$12:I$499,8,FALSE))</f>
        <v>0</v>
      </c>
      <c r="K276">
        <f>IF(B276=0,0,+VLOOKUP($A276,'по изворима и контима'!$A$12:J$499,9,FALSE))</f>
        <v>0</v>
      </c>
      <c r="L276">
        <f>IF($A276=0,0,+VLOOKUP($F276,spisak!$C$11:$F$30,3,FALSE))</f>
        <v>0</v>
      </c>
      <c r="M276">
        <f>IF($A276=0,0,+VLOOKUP($F276,spisak!$C$11:$F$30,4,FALSE))</f>
        <v>0</v>
      </c>
      <c r="N276" s="140">
        <f t="shared" ref="N276" si="301">+IF(A276=0,0,"nakon 2019")</f>
        <v>0</v>
      </c>
      <c r="O276" s="122">
        <f>IF(C276=0,0,+VLOOKUP($A276,'по изворима и контима'!$A$12:R$499,COLUMN('по изворима и контима'!P:P),FALSE))</f>
        <v>0</v>
      </c>
    </row>
    <row r="277" spans="1:15">
      <c r="A277">
        <f>+IF(MAX(A$4:A274)&gt;=A$1,0,MAX(A$4:A274)+1)</f>
        <v>0</v>
      </c>
      <c r="B277">
        <f t="shared" si="287"/>
        <v>0</v>
      </c>
      <c r="C277" s="121">
        <f>IF(A277=0,0,+spisak!A$4)</f>
        <v>0</v>
      </c>
      <c r="D277">
        <f>IF(A277=0,0,+spisak!C$4)</f>
        <v>0</v>
      </c>
      <c r="E277" s="169">
        <f>IF(A277=0,0,+spisak!#REF!)</f>
        <v>0</v>
      </c>
      <c r="F277">
        <f>IF(A277=0,0,+VLOOKUP($A277,'по изворима и контима'!$A$12:D$499,4,FALSE))</f>
        <v>0</v>
      </c>
      <c r="G277">
        <f>IF(A277=0,0,+VLOOKUP($A277,'по изворима и контима'!$A$12:G$499,5,FALSE))</f>
        <v>0</v>
      </c>
      <c r="H277">
        <f>IF(A277=0,0,+VLOOKUP($A277,'по изворима и контима'!$A$12:H$499,6,FALSE))</f>
        <v>0</v>
      </c>
      <c r="I277">
        <f>IF(A277=0,0,+VLOOKUP($A277,'по изворима и контима'!$A$12:H$499,7,FALSE))</f>
        <v>0</v>
      </c>
      <c r="J277">
        <f>IF(A277=0,0,+VLOOKUP($A277,'по изворима и контима'!$A$12:I$499,8,FALSE))</f>
        <v>0</v>
      </c>
      <c r="K277">
        <f>IF(B277=0,0,+VLOOKUP($A277,'по изворима и контима'!$A$12:J$499,9,FALSE))</f>
        <v>0</v>
      </c>
      <c r="L277">
        <f>IF($A277=0,0,+VLOOKUP($F277,spisak!$C$11:$F$30,3,FALSE))</f>
        <v>0</v>
      </c>
      <c r="M277">
        <f>IF($A277=0,0,+VLOOKUP($F277,spisak!$C$11:$F$30,4,FALSE))</f>
        <v>0</v>
      </c>
      <c r="N277" s="140">
        <f t="shared" ref="N277" si="302">+IF(A277=0,0,"do 2015")</f>
        <v>0</v>
      </c>
      <c r="O277" s="122">
        <f>IF(A277=0,0,+VLOOKUP($A277,'по изворима и контима'!$A$12:L$499,COLUMN('по изворима и контима'!J:J),FALSE))</f>
        <v>0</v>
      </c>
    </row>
    <row r="278" spans="1:15">
      <c r="A278">
        <f t="shared" ref="A278:A283" si="303">+A277</f>
        <v>0</v>
      </c>
      <c r="B278">
        <f t="shared" si="287"/>
        <v>0</v>
      </c>
      <c r="C278" s="121">
        <f>IF(A278=0,0,+spisak!A$4)</f>
        <v>0</v>
      </c>
      <c r="D278">
        <f>IF(A278=0,0,+spisak!C$4)</f>
        <v>0</v>
      </c>
      <c r="E278" s="169">
        <f>IF(A278=0,0,+spisak!#REF!)</f>
        <v>0</v>
      </c>
      <c r="F278">
        <f>IF(A278=0,0,+VLOOKUP($A278,'по изворима и контима'!$A$12:D$499,4,FALSE))</f>
        <v>0</v>
      </c>
      <c r="G278">
        <f>IF(A278=0,0,+VLOOKUP($A278,'по изворима и контима'!$A$12:G$499,5,FALSE))</f>
        <v>0</v>
      </c>
      <c r="H278">
        <f>IF(A278=0,0,+VLOOKUP($A278,'по изворима и контима'!$A$12:H$499,6,FALSE))</f>
        <v>0</v>
      </c>
      <c r="I278">
        <f>IF(A278=0,0,+VLOOKUP($A278,'по изворима и контима'!$A$12:H$499,7,FALSE))</f>
        <v>0</v>
      </c>
      <c r="J278">
        <f>IF(A278=0,0,+VLOOKUP($A278,'по изворима и контима'!$A$12:I$499,8,FALSE))</f>
        <v>0</v>
      </c>
      <c r="K278">
        <f>IF(B278=0,0,+VLOOKUP($A278,'по изворима и контима'!$A$12:J$499,9,FALSE))</f>
        <v>0</v>
      </c>
      <c r="L278">
        <f>IF($A278=0,0,+VLOOKUP($F278,spisak!$C$11:$F$30,3,FALSE))</f>
        <v>0</v>
      </c>
      <c r="M278">
        <f>IF($A278=0,0,+VLOOKUP($F278,spisak!$C$11:$F$30,4,FALSE))</f>
        <v>0</v>
      </c>
      <c r="N278" s="140">
        <f t="shared" ref="N278" si="304">+IF(A278=0,0,"2016-plan")</f>
        <v>0</v>
      </c>
      <c r="O278" s="122">
        <f>IF(A278=0,0,+VLOOKUP($A278,'по изворима и контима'!$A$12:R$499,COLUMN('по изворима и контима'!K:K),FALSE))</f>
        <v>0</v>
      </c>
    </row>
    <row r="279" spans="1:15">
      <c r="A279">
        <f t="shared" si="303"/>
        <v>0</v>
      </c>
      <c r="B279">
        <f t="shared" si="287"/>
        <v>0</v>
      </c>
      <c r="C279" s="121">
        <f>IF(A279=0,0,+spisak!A$4)</f>
        <v>0</v>
      </c>
      <c r="D279">
        <f>IF(A279=0,0,+spisak!C$4)</f>
        <v>0</v>
      </c>
      <c r="E279" s="169">
        <f>IF(A279=0,0,+spisak!#REF!)</f>
        <v>0</v>
      </c>
      <c r="F279">
        <f>IF(A279=0,0,+VLOOKUP($A279,'по изворима и контима'!$A$12:D$499,4,FALSE))</f>
        <v>0</v>
      </c>
      <c r="G279">
        <f>IF(A279=0,0,+VLOOKUP($A279,'по изворима и контима'!$A$12:G$499,5,FALSE))</f>
        <v>0</v>
      </c>
      <c r="H279">
        <f>IF(A279=0,0,+VLOOKUP($A279,'по изворима и контима'!$A$12:H$499,6,FALSE))</f>
        <v>0</v>
      </c>
      <c r="I279">
        <f>IF(A279=0,0,+VLOOKUP($A279,'по изворима и контима'!$A$12:H$499,7,FALSE))</f>
        <v>0</v>
      </c>
      <c r="J279">
        <f>IF(A279=0,0,+VLOOKUP($A279,'по изворима и контима'!$A$12:I$499,8,FALSE))</f>
        <v>0</v>
      </c>
      <c r="K279">
        <f>IF(B279=0,0,+VLOOKUP($A279,'по изворима и контима'!$A$12:J$499,9,FALSE))</f>
        <v>0</v>
      </c>
      <c r="L279">
        <f>IF($A279=0,0,+VLOOKUP($F279,spisak!$C$11:$F$30,3,FALSE))</f>
        <v>0</v>
      </c>
      <c r="M279">
        <f>IF($A279=0,0,+VLOOKUP($F279,spisak!$C$11:$F$30,4,FALSE))</f>
        <v>0</v>
      </c>
      <c r="N279" s="140">
        <f t="shared" ref="N279" si="305">+IF(A279=0,0,"2016-procena")</f>
        <v>0</v>
      </c>
      <c r="O279" s="122">
        <f>IF(A279=0,0,+VLOOKUP($A279,'по изворима и контима'!$A$12:R$499,COLUMN('по изворима и контима'!L:L),FALSE))</f>
        <v>0</v>
      </c>
    </row>
    <row r="280" spans="1:15">
      <c r="A280">
        <f t="shared" si="303"/>
        <v>0</v>
      </c>
      <c r="B280">
        <f t="shared" si="287"/>
        <v>0</v>
      </c>
      <c r="C280" s="121">
        <f>IF(A280=0,0,+spisak!A$4)</f>
        <v>0</v>
      </c>
      <c r="D280">
        <f>IF(A280=0,0,+spisak!C$4)</f>
        <v>0</v>
      </c>
      <c r="E280" s="169">
        <f>IF(A280=0,0,+spisak!#REF!)</f>
        <v>0</v>
      </c>
      <c r="F280">
        <f>IF(A280=0,0,+VLOOKUP($A280,'по изворима и контима'!$A$12:D$499,4,FALSE))</f>
        <v>0</v>
      </c>
      <c r="G280">
        <f>IF(A280=0,0,+VLOOKUP($A280,'по изворима и контима'!$A$12:G$499,5,FALSE))</f>
        <v>0</v>
      </c>
      <c r="H280">
        <f>IF(A280=0,0,+VLOOKUP($A280,'по изворима и контима'!$A$12:H$499,6,FALSE))</f>
        <v>0</v>
      </c>
      <c r="I280">
        <f>IF(A280=0,0,+VLOOKUP($A280,'по изворима и контима'!$A$12:H$499,7,FALSE))</f>
        <v>0</v>
      </c>
      <c r="J280">
        <f>IF(A280=0,0,+VLOOKUP($A280,'по изворима и контима'!$A$12:I$499,8,FALSE))</f>
        <v>0</v>
      </c>
      <c r="K280">
        <f>IF(B280=0,0,+VLOOKUP($A280,'по изворима и контима'!$A$12:J$499,9,FALSE))</f>
        <v>0</v>
      </c>
      <c r="L280">
        <f>IF($A280=0,0,+VLOOKUP($F280,spisak!$C$11:$F$30,3,FALSE))</f>
        <v>0</v>
      </c>
      <c r="M280">
        <f>IF($A280=0,0,+VLOOKUP($F280,spisak!$C$11:$F$30,4,FALSE))</f>
        <v>0</v>
      </c>
      <c r="N280" s="140">
        <f t="shared" ref="N280" si="306">+IF(A280=0,0,"2017")</f>
        <v>0</v>
      </c>
      <c r="O280" s="122">
        <f>IF(A280=0,0,+VLOOKUP($A280,'по изворима и контима'!$A$12:R$499,COLUMN('по изворима и контима'!M:M),FALSE))</f>
        <v>0</v>
      </c>
    </row>
    <row r="281" spans="1:15">
      <c r="A281">
        <f t="shared" si="303"/>
        <v>0</v>
      </c>
      <c r="B281">
        <f t="shared" si="287"/>
        <v>0</v>
      </c>
      <c r="C281" s="121">
        <f>IF(A281=0,0,+spisak!A$4)</f>
        <v>0</v>
      </c>
      <c r="D281">
        <f>IF(A281=0,0,+spisak!C$4)</f>
        <v>0</v>
      </c>
      <c r="E281" s="169">
        <f>IF(A281=0,0,+spisak!#REF!)</f>
        <v>0</v>
      </c>
      <c r="F281">
        <f>IF(A281=0,0,+VLOOKUP($A281,'по изворима и контима'!$A$12:D$499,4,FALSE))</f>
        <v>0</v>
      </c>
      <c r="G281">
        <f>IF(A281=0,0,+VLOOKUP($A281,'по изворима и контима'!$A$12:G$499,5,FALSE))</f>
        <v>0</v>
      </c>
      <c r="H281">
        <f>IF(A281=0,0,+VLOOKUP($A281,'по изворима и контима'!$A$12:H$499,6,FALSE))</f>
        <v>0</v>
      </c>
      <c r="I281">
        <f>IF(A281=0,0,+VLOOKUP($A281,'по изворима и контима'!$A$12:H$499,7,FALSE))</f>
        <v>0</v>
      </c>
      <c r="J281">
        <f>IF(A281=0,0,+VLOOKUP($A281,'по изворима и контима'!$A$12:I$499,8,FALSE))</f>
        <v>0</v>
      </c>
      <c r="K281">
        <f>IF(B281=0,0,+VLOOKUP($A281,'по изворима и контима'!$A$12:J$499,9,FALSE))</f>
        <v>0</v>
      </c>
      <c r="L281">
        <f>IF($A281=0,0,+VLOOKUP($F281,spisak!$C$11:$F$30,3,FALSE))</f>
        <v>0</v>
      </c>
      <c r="M281">
        <f>IF($A281=0,0,+VLOOKUP($F281,spisak!$C$11:$F$30,4,FALSE))</f>
        <v>0</v>
      </c>
      <c r="N281" s="140">
        <f t="shared" ref="N281" si="307">+IF(A281=0,0,"2018")</f>
        <v>0</v>
      </c>
      <c r="O281" s="122">
        <f>IF(C281=0,0,+VLOOKUP($A281,'по изворима и контима'!$A$12:R$499,COLUMN('по изворима и контима'!N:N),FALSE))</f>
        <v>0</v>
      </c>
    </row>
    <row r="282" spans="1:15">
      <c r="A282">
        <f t="shared" si="303"/>
        <v>0</v>
      </c>
      <c r="B282">
        <f t="shared" si="287"/>
        <v>0</v>
      </c>
      <c r="C282" s="121">
        <f>IF(A282=0,0,+spisak!A$4)</f>
        <v>0</v>
      </c>
      <c r="D282">
        <f>IF(A282=0,0,+spisak!C$4)</f>
        <v>0</v>
      </c>
      <c r="E282" s="169">
        <f>IF(A282=0,0,+spisak!#REF!)</f>
        <v>0</v>
      </c>
      <c r="F282">
        <f>IF(A282=0,0,+VLOOKUP($A282,'по изворима и контима'!$A$12:D$499,4,FALSE))</f>
        <v>0</v>
      </c>
      <c r="G282">
        <f>IF(A282=0,0,+VLOOKUP($A282,'по изворима и контима'!$A$12:G$499,5,FALSE))</f>
        <v>0</v>
      </c>
      <c r="H282">
        <f>IF(A282=0,0,+VLOOKUP($A282,'по изворима и контима'!$A$12:H$499,6,FALSE))</f>
        <v>0</v>
      </c>
      <c r="I282">
        <f>IF(A282=0,0,+VLOOKUP($A282,'по изворима и контима'!$A$12:H$499,7,FALSE))</f>
        <v>0</v>
      </c>
      <c r="J282">
        <f>IF(A282=0,0,+VLOOKUP($A282,'по изворима и контима'!$A$12:I$499,8,FALSE))</f>
        <v>0</v>
      </c>
      <c r="K282">
        <f>IF(B282=0,0,+VLOOKUP($A282,'по изворима и контима'!$A$12:J$499,9,FALSE))</f>
        <v>0</v>
      </c>
      <c r="L282">
        <f>IF($A282=0,0,+VLOOKUP($F282,spisak!$C$11:$F$30,3,FALSE))</f>
        <v>0</v>
      </c>
      <c r="M282">
        <f>IF($A282=0,0,+VLOOKUP($F282,spisak!$C$11:$F$30,4,FALSE))</f>
        <v>0</v>
      </c>
      <c r="N282" s="140">
        <f t="shared" ref="N282" si="308">+IF(A282=0,0,"2019")</f>
        <v>0</v>
      </c>
      <c r="O282" s="122">
        <f>IF(C282=0,0,+VLOOKUP($A282,'по изворима и контима'!$A$12:R$499,COLUMN('по изворима и контима'!O:O),FALSE))</f>
        <v>0</v>
      </c>
    </row>
    <row r="283" spans="1:15">
      <c r="A283">
        <f t="shared" si="303"/>
        <v>0</v>
      </c>
      <c r="B283">
        <f t="shared" si="287"/>
        <v>0</v>
      </c>
      <c r="C283" s="121">
        <f>IF(A283=0,0,+spisak!A$4)</f>
        <v>0</v>
      </c>
      <c r="D283">
        <f>IF(A283=0,0,+spisak!C$4)</f>
        <v>0</v>
      </c>
      <c r="E283" s="169">
        <f>IF(A283=0,0,+spisak!#REF!)</f>
        <v>0</v>
      </c>
      <c r="F283">
        <f>IF(A283=0,0,+VLOOKUP($A283,'по изворима и контима'!$A$12:D$499,4,FALSE))</f>
        <v>0</v>
      </c>
      <c r="G283">
        <f>IF(A283=0,0,+VLOOKUP($A283,'по изворима и контима'!$A$12:G$499,5,FALSE))</f>
        <v>0</v>
      </c>
      <c r="H283">
        <f>IF(A283=0,0,+VLOOKUP($A283,'по изворима и контима'!$A$12:H$499,6,FALSE))</f>
        <v>0</v>
      </c>
      <c r="I283">
        <f>IF(A283=0,0,+VLOOKUP($A283,'по изворима и контима'!$A$12:H$499,7,FALSE))</f>
        <v>0</v>
      </c>
      <c r="J283">
        <f>IF(A283=0,0,+VLOOKUP($A283,'по изворима и контима'!$A$12:I$499,8,FALSE))</f>
        <v>0</v>
      </c>
      <c r="K283">
        <f>IF(B283=0,0,+VLOOKUP($A283,'по изворима и контима'!$A$12:J$499,9,FALSE))</f>
        <v>0</v>
      </c>
      <c r="L283">
        <f>IF($A283=0,0,+VLOOKUP($F283,spisak!$C$11:$F$30,3,FALSE))</f>
        <v>0</v>
      </c>
      <c r="M283">
        <f>IF($A283=0,0,+VLOOKUP($F283,spisak!$C$11:$F$30,4,FALSE))</f>
        <v>0</v>
      </c>
      <c r="N283" s="140">
        <f t="shared" ref="N283" si="309">+IF(A283=0,0,"nakon 2019")</f>
        <v>0</v>
      </c>
      <c r="O283" s="122">
        <f>IF(C283=0,0,+VLOOKUP($A283,'по изворима и контима'!$A$12:R$499,COLUMN('по изворима и контима'!P:P),FALSE))</f>
        <v>0</v>
      </c>
    </row>
    <row r="284" spans="1:15">
      <c r="A284">
        <f>+IF(ISBLANK('по изворима и контима'!D292)=TRUE,0,1)</f>
        <v>0</v>
      </c>
      <c r="B284">
        <f t="shared" si="287"/>
        <v>0</v>
      </c>
      <c r="C284" s="121">
        <f>IF(A284=0,0,+spisak!A$4)</f>
        <v>0</v>
      </c>
      <c r="D284">
        <f>IF(A284=0,0,+spisak!C$4)</f>
        <v>0</v>
      </c>
      <c r="E284" s="169">
        <f>IF(A284=0,0,+spisak!#REF!)</f>
        <v>0</v>
      </c>
      <c r="F284">
        <f>IF(A284=0,0,+VLOOKUP($A284,'по изворима и контима'!$A$12:D$499,4,FALSE))</f>
        <v>0</v>
      </c>
      <c r="G284">
        <f>IF(A284=0,0,+VLOOKUP($A284,'по изворима и контима'!$A$12:G$499,5,FALSE))</f>
        <v>0</v>
      </c>
      <c r="H284">
        <f>IF(A284=0,0,+VLOOKUP($A284,'по изворима и контима'!$A$12:H$499,6,FALSE))</f>
        <v>0</v>
      </c>
      <c r="I284">
        <f>IF(A284=0,0,+VLOOKUP($A284,'по изворима и контима'!$A$12:H$499,7,FALSE))</f>
        <v>0</v>
      </c>
      <c r="J284">
        <f>IF(A284=0,0,+VLOOKUP($A284,'по изворима и контима'!$A$12:I$499,8,FALSE))</f>
        <v>0</v>
      </c>
      <c r="K284">
        <f>IF(B284=0,0,+VLOOKUP($A284,'по изворима и контима'!$A$12:J$499,9,FALSE))</f>
        <v>0</v>
      </c>
      <c r="L284">
        <f>IF($A284=0,0,+VLOOKUP($F284,spisak!$C$11:$F$30,3,FALSE))</f>
        <v>0</v>
      </c>
      <c r="M284">
        <f>IF($A284=0,0,+VLOOKUP($F284,spisak!$C$11:$F$30,4,FALSE))</f>
        <v>0</v>
      </c>
      <c r="N284" s="140">
        <f t="shared" ref="N284" si="310">+IF(A284=0,0,"do 2015")</f>
        <v>0</v>
      </c>
      <c r="O284" s="122">
        <f>IF(A284=0,0,+VLOOKUP($A284,'по изворима и контима'!$A$12:L$499,COLUMN('по изворима и контима'!J:J),FALSE))</f>
        <v>0</v>
      </c>
    </row>
    <row r="285" spans="1:15">
      <c r="A285">
        <f t="shared" ref="A285:A290" si="311">+A284</f>
        <v>0</v>
      </c>
      <c r="B285">
        <f t="shared" si="287"/>
        <v>0</v>
      </c>
      <c r="C285" s="121">
        <f>IF(A285=0,0,+spisak!A$4)</f>
        <v>0</v>
      </c>
      <c r="D285">
        <f>IF(A285=0,0,+spisak!C$4)</f>
        <v>0</v>
      </c>
      <c r="E285" s="169">
        <f>IF(A285=0,0,+spisak!#REF!)</f>
        <v>0</v>
      </c>
      <c r="F285">
        <f>IF(A285=0,0,+VLOOKUP($A285,'по изворима и контима'!$A$12:D$499,4,FALSE))</f>
        <v>0</v>
      </c>
      <c r="G285">
        <f>IF(A285=0,0,+VLOOKUP($A285,'по изворима и контима'!$A$12:G$499,5,FALSE))</f>
        <v>0</v>
      </c>
      <c r="H285">
        <f>IF(A285=0,0,+VLOOKUP($A285,'по изворима и контима'!$A$12:H$499,6,FALSE))</f>
        <v>0</v>
      </c>
      <c r="I285">
        <f>IF(A285=0,0,+VLOOKUP($A285,'по изворима и контима'!$A$12:H$499,7,FALSE))</f>
        <v>0</v>
      </c>
      <c r="J285">
        <f>IF(A285=0,0,+VLOOKUP($A285,'по изворима и контима'!$A$12:I$499,8,FALSE))</f>
        <v>0</v>
      </c>
      <c r="K285">
        <f>IF(B285=0,0,+VLOOKUP($A285,'по изворима и контима'!$A$12:J$499,9,FALSE))</f>
        <v>0</v>
      </c>
      <c r="L285">
        <f>IF($A285=0,0,+VLOOKUP($F285,spisak!$C$11:$F$30,3,FALSE))</f>
        <v>0</v>
      </c>
      <c r="M285">
        <f>IF($A285=0,0,+VLOOKUP($F285,spisak!$C$11:$F$30,4,FALSE))</f>
        <v>0</v>
      </c>
      <c r="N285" s="140">
        <f t="shared" ref="N285" si="312">+IF(A285=0,0,"2016-plan")</f>
        <v>0</v>
      </c>
      <c r="O285" s="122">
        <f>IF(A285=0,0,+VLOOKUP($A285,'по изворима и контима'!$A$12:R$499,COLUMN('по изворима и контима'!K:K),FALSE))</f>
        <v>0</v>
      </c>
    </row>
    <row r="286" spans="1:15">
      <c r="A286">
        <f t="shared" si="311"/>
        <v>0</v>
      </c>
      <c r="B286">
        <f t="shared" si="287"/>
        <v>0</v>
      </c>
      <c r="C286" s="121">
        <f>IF(A286=0,0,+spisak!A$4)</f>
        <v>0</v>
      </c>
      <c r="D286">
        <f>IF(A286=0,0,+spisak!C$4)</f>
        <v>0</v>
      </c>
      <c r="E286" s="169">
        <f>IF(A286=0,0,+spisak!#REF!)</f>
        <v>0</v>
      </c>
      <c r="F286">
        <f>IF(A286=0,0,+VLOOKUP($A286,'по изворима и контима'!$A$12:D$499,4,FALSE))</f>
        <v>0</v>
      </c>
      <c r="G286">
        <f>IF(A286=0,0,+VLOOKUP($A286,'по изворима и контима'!$A$12:G$499,5,FALSE))</f>
        <v>0</v>
      </c>
      <c r="H286">
        <f>IF(A286=0,0,+VLOOKUP($A286,'по изворима и контима'!$A$12:H$499,6,FALSE))</f>
        <v>0</v>
      </c>
      <c r="I286">
        <f>IF(A286=0,0,+VLOOKUP($A286,'по изворима и контима'!$A$12:H$499,7,FALSE))</f>
        <v>0</v>
      </c>
      <c r="J286">
        <f>IF(A286=0,0,+VLOOKUP($A286,'по изворима и контима'!$A$12:I$499,8,FALSE))</f>
        <v>0</v>
      </c>
      <c r="K286">
        <f>IF(B286=0,0,+VLOOKUP($A286,'по изворима и контима'!$A$12:J$499,9,FALSE))</f>
        <v>0</v>
      </c>
      <c r="L286">
        <f>IF($A286=0,0,+VLOOKUP($F286,spisak!$C$11:$F$30,3,FALSE))</f>
        <v>0</v>
      </c>
      <c r="M286">
        <f>IF($A286=0,0,+VLOOKUP($F286,spisak!$C$11:$F$30,4,FALSE))</f>
        <v>0</v>
      </c>
      <c r="N286" s="140">
        <f t="shared" ref="N286" si="313">+IF(A286=0,0,"2016-procena")</f>
        <v>0</v>
      </c>
      <c r="O286" s="122">
        <f>IF(A286=0,0,+VLOOKUP($A286,'по изворима и контима'!$A$12:R$499,COLUMN('по изворима и контима'!L:L),FALSE))</f>
        <v>0</v>
      </c>
    </row>
    <row r="287" spans="1:15">
      <c r="A287">
        <f t="shared" si="311"/>
        <v>0</v>
      </c>
      <c r="B287">
        <f t="shared" si="287"/>
        <v>0</v>
      </c>
      <c r="C287" s="121">
        <f>IF(A287=0,0,+spisak!A$4)</f>
        <v>0</v>
      </c>
      <c r="D287">
        <f>IF(A287=0,0,+spisak!C$4)</f>
        <v>0</v>
      </c>
      <c r="E287" s="169">
        <f>IF(A287=0,0,+spisak!#REF!)</f>
        <v>0</v>
      </c>
      <c r="F287">
        <f>IF(A287=0,0,+VLOOKUP($A287,'по изворима и контима'!$A$12:D$499,4,FALSE))</f>
        <v>0</v>
      </c>
      <c r="G287">
        <f>IF(A287=0,0,+VLOOKUP($A287,'по изворима и контима'!$A$12:G$499,5,FALSE))</f>
        <v>0</v>
      </c>
      <c r="H287">
        <f>IF(A287=0,0,+VLOOKUP($A287,'по изворима и контима'!$A$12:H$499,6,FALSE))</f>
        <v>0</v>
      </c>
      <c r="I287">
        <f>IF(A287=0,0,+VLOOKUP($A287,'по изворима и контима'!$A$12:H$499,7,FALSE))</f>
        <v>0</v>
      </c>
      <c r="J287">
        <f>IF(A287=0,0,+VLOOKUP($A287,'по изворима и контима'!$A$12:I$499,8,FALSE))</f>
        <v>0</v>
      </c>
      <c r="K287">
        <f>IF(B287=0,0,+VLOOKUP($A287,'по изворима и контима'!$A$12:J$499,9,FALSE))</f>
        <v>0</v>
      </c>
      <c r="L287">
        <f>IF($A287=0,0,+VLOOKUP($F287,spisak!$C$11:$F$30,3,FALSE))</f>
        <v>0</v>
      </c>
      <c r="M287">
        <f>IF($A287=0,0,+VLOOKUP($F287,spisak!$C$11:$F$30,4,FALSE))</f>
        <v>0</v>
      </c>
      <c r="N287" s="140">
        <f t="shared" ref="N287" si="314">+IF(A287=0,0,"2017")</f>
        <v>0</v>
      </c>
      <c r="O287" s="122">
        <f>IF(A287=0,0,+VLOOKUP($A287,'по изворима и контима'!$A$12:R$499,COLUMN('по изворима и контима'!M:M),FALSE))</f>
        <v>0</v>
      </c>
    </row>
    <row r="288" spans="1:15">
      <c r="A288">
        <f t="shared" si="311"/>
        <v>0</v>
      </c>
      <c r="B288">
        <f t="shared" si="287"/>
        <v>0</v>
      </c>
      <c r="C288" s="121">
        <f>IF(A288=0,0,+spisak!A$4)</f>
        <v>0</v>
      </c>
      <c r="D288">
        <f>IF(A288=0,0,+spisak!C$4)</f>
        <v>0</v>
      </c>
      <c r="E288" s="169">
        <f>IF(A288=0,0,+spisak!#REF!)</f>
        <v>0</v>
      </c>
      <c r="F288">
        <f>IF(A288=0,0,+VLOOKUP($A288,'по изворима и контима'!$A$12:D$499,4,FALSE))</f>
        <v>0</v>
      </c>
      <c r="G288">
        <f>IF(A288=0,0,+VLOOKUP($A288,'по изворима и контима'!$A$12:G$499,5,FALSE))</f>
        <v>0</v>
      </c>
      <c r="H288">
        <f>IF(A288=0,0,+VLOOKUP($A288,'по изворима и контима'!$A$12:H$499,6,FALSE))</f>
        <v>0</v>
      </c>
      <c r="I288">
        <f>IF(A288=0,0,+VLOOKUP($A288,'по изворима и контима'!$A$12:H$499,7,FALSE))</f>
        <v>0</v>
      </c>
      <c r="J288">
        <f>IF(A288=0,0,+VLOOKUP($A288,'по изворима и контима'!$A$12:I$499,8,FALSE))</f>
        <v>0</v>
      </c>
      <c r="K288">
        <f>IF(B288=0,0,+VLOOKUP($A288,'по изворима и контима'!$A$12:J$499,9,FALSE))</f>
        <v>0</v>
      </c>
      <c r="L288">
        <f>IF($A288=0,0,+VLOOKUP($F288,spisak!$C$11:$F$30,3,FALSE))</f>
        <v>0</v>
      </c>
      <c r="M288">
        <f>IF($A288=0,0,+VLOOKUP($F288,spisak!$C$11:$F$30,4,FALSE))</f>
        <v>0</v>
      </c>
      <c r="N288" s="140">
        <f t="shared" ref="N288" si="315">+IF(A288=0,0,"2018")</f>
        <v>0</v>
      </c>
      <c r="O288" s="122">
        <f>IF(C288=0,0,+VLOOKUP($A288,'по изворима и контима'!$A$12:R$499,COLUMN('по изворима и контима'!N:N),FALSE))</f>
        <v>0</v>
      </c>
    </row>
    <row r="289" spans="1:15">
      <c r="A289">
        <f t="shared" si="311"/>
        <v>0</v>
      </c>
      <c r="B289">
        <f t="shared" si="287"/>
        <v>0</v>
      </c>
      <c r="C289" s="121">
        <f>IF(A289=0,0,+spisak!A$4)</f>
        <v>0</v>
      </c>
      <c r="D289">
        <f>IF(A289=0,0,+spisak!C$4)</f>
        <v>0</v>
      </c>
      <c r="E289" s="169">
        <f>IF(A289=0,0,+spisak!#REF!)</f>
        <v>0</v>
      </c>
      <c r="F289">
        <f>IF(A289=0,0,+VLOOKUP($A289,'по изворима и контима'!$A$12:D$499,4,FALSE))</f>
        <v>0</v>
      </c>
      <c r="G289">
        <f>IF(A289=0,0,+VLOOKUP($A289,'по изворима и контима'!$A$12:G$499,5,FALSE))</f>
        <v>0</v>
      </c>
      <c r="H289">
        <f>IF(A289=0,0,+VLOOKUP($A289,'по изворима и контима'!$A$12:H$499,6,FALSE))</f>
        <v>0</v>
      </c>
      <c r="I289">
        <f>IF(A289=0,0,+VLOOKUP($A289,'по изворима и контима'!$A$12:H$499,7,FALSE))</f>
        <v>0</v>
      </c>
      <c r="J289">
        <f>IF(A289=0,0,+VLOOKUP($A289,'по изворима и контима'!$A$12:I$499,8,FALSE))</f>
        <v>0</v>
      </c>
      <c r="K289">
        <f>IF(B289=0,0,+VLOOKUP($A289,'по изворима и контима'!$A$12:J$499,9,FALSE))</f>
        <v>0</v>
      </c>
      <c r="L289">
        <f>IF($A289=0,0,+VLOOKUP($F289,spisak!$C$11:$F$30,3,FALSE))</f>
        <v>0</v>
      </c>
      <c r="M289">
        <f>IF($A289=0,0,+VLOOKUP($F289,spisak!$C$11:$F$30,4,FALSE))</f>
        <v>0</v>
      </c>
      <c r="N289" s="140">
        <f t="shared" ref="N289" si="316">+IF(A289=0,0,"2019")</f>
        <v>0</v>
      </c>
      <c r="O289" s="122">
        <f>IF(C289=0,0,+VLOOKUP($A289,'по изворима и контима'!$A$12:R$499,COLUMN('по изворима и контима'!O:O),FALSE))</f>
        <v>0</v>
      </c>
    </row>
    <row r="290" spans="1:15">
      <c r="A290">
        <f t="shared" si="311"/>
        <v>0</v>
      </c>
      <c r="B290">
        <f t="shared" si="287"/>
        <v>0</v>
      </c>
      <c r="C290" s="121">
        <f>IF(A290=0,0,+spisak!A$4)</f>
        <v>0</v>
      </c>
      <c r="D290">
        <f>IF(A290=0,0,+spisak!C$4)</f>
        <v>0</v>
      </c>
      <c r="E290" s="169">
        <f>IF(A290=0,0,+spisak!#REF!)</f>
        <v>0</v>
      </c>
      <c r="F290">
        <f>IF(A290=0,0,+VLOOKUP($A290,'по изворима и контима'!$A$12:D$499,4,FALSE))</f>
        <v>0</v>
      </c>
      <c r="G290">
        <f>IF(A290=0,0,+VLOOKUP($A290,'по изворима и контима'!$A$12:G$499,5,FALSE))</f>
        <v>0</v>
      </c>
      <c r="H290">
        <f>IF(A290=0,0,+VLOOKUP($A290,'по изворима и контима'!$A$12:H$499,6,FALSE))</f>
        <v>0</v>
      </c>
      <c r="I290">
        <f>IF(A290=0,0,+VLOOKUP($A290,'по изворима и контима'!$A$12:H$499,7,FALSE))</f>
        <v>0</v>
      </c>
      <c r="J290">
        <f>IF(A290=0,0,+VLOOKUP($A290,'по изворима и контима'!$A$12:I$499,8,FALSE))</f>
        <v>0</v>
      </c>
      <c r="K290">
        <f>IF(B290=0,0,+VLOOKUP($A290,'по изворима и контима'!$A$12:J$499,9,FALSE))</f>
        <v>0</v>
      </c>
      <c r="L290">
        <f>IF($A290=0,0,+VLOOKUP($F290,spisak!$C$11:$F$30,3,FALSE))</f>
        <v>0</v>
      </c>
      <c r="M290">
        <f>IF($A290=0,0,+VLOOKUP($F290,spisak!$C$11:$F$30,4,FALSE))</f>
        <v>0</v>
      </c>
      <c r="N290" s="140">
        <f t="shared" ref="N290" si="317">+IF(A290=0,0,"nakon 2019")</f>
        <v>0</v>
      </c>
      <c r="O290" s="122">
        <f>IF(C290=0,0,+VLOOKUP($A290,'по изворима и контима'!$A$12:R$499,COLUMN('по изворима и контима'!P:P),FALSE))</f>
        <v>0</v>
      </c>
    </row>
    <row r="291" spans="1:15">
      <c r="A291">
        <f>+IF(MAX(A$4:A288)&gt;=A$1,0,MAX(A$4:A288)+1)</f>
        <v>0</v>
      </c>
      <c r="B291">
        <f t="shared" si="287"/>
        <v>0</v>
      </c>
      <c r="C291" s="121">
        <f>IF(A291=0,0,+spisak!A$4)</f>
        <v>0</v>
      </c>
      <c r="D291">
        <f>IF(A291=0,0,+spisak!C$4)</f>
        <v>0</v>
      </c>
      <c r="E291" s="169">
        <f>IF(A291=0,0,+spisak!#REF!)</f>
        <v>0</v>
      </c>
      <c r="F291">
        <f>IF(A291=0,0,+VLOOKUP($A291,'по изворима и контима'!$A$12:D$499,4,FALSE))</f>
        <v>0</v>
      </c>
      <c r="G291">
        <f>IF(A291=0,0,+VLOOKUP($A291,'по изворима и контима'!$A$12:G$499,5,FALSE))</f>
        <v>0</v>
      </c>
      <c r="H291">
        <f>IF(A291=0,0,+VLOOKUP($A291,'по изворима и контима'!$A$12:H$499,6,FALSE))</f>
        <v>0</v>
      </c>
      <c r="I291">
        <f>IF(A291=0,0,+VLOOKUP($A291,'по изворима и контима'!$A$12:H$499,7,FALSE))</f>
        <v>0</v>
      </c>
      <c r="J291">
        <f>IF(A291=0,0,+VLOOKUP($A291,'по изворима и контима'!$A$12:I$499,8,FALSE))</f>
        <v>0</v>
      </c>
      <c r="K291">
        <f>IF(B291=0,0,+VLOOKUP($A291,'по изворима и контима'!$A$12:J$499,9,FALSE))</f>
        <v>0</v>
      </c>
      <c r="L291">
        <f>IF($A291=0,0,+VLOOKUP($F291,spisak!$C$11:$F$30,3,FALSE))</f>
        <v>0</v>
      </c>
      <c r="M291">
        <f>IF($A291=0,0,+VLOOKUP($F291,spisak!$C$11:$F$30,4,FALSE))</f>
        <v>0</v>
      </c>
      <c r="N291" s="140">
        <f t="shared" ref="N291" si="318">+IF(A291=0,0,"do 2015")</f>
        <v>0</v>
      </c>
      <c r="O291" s="122">
        <f>IF(A291=0,0,+VLOOKUP($A291,'по изворима и контима'!$A$12:L$499,COLUMN('по изворима и контима'!J:J),FALSE))</f>
        <v>0</v>
      </c>
    </row>
    <row r="292" spans="1:15">
      <c r="A292">
        <f>+A291</f>
        <v>0</v>
      </c>
      <c r="B292">
        <f t="shared" si="287"/>
        <v>0</v>
      </c>
      <c r="C292" s="121">
        <f>IF(A292=0,0,+spisak!A$4)</f>
        <v>0</v>
      </c>
      <c r="D292">
        <f>IF(A292=0,0,+spisak!C$4)</f>
        <v>0</v>
      </c>
      <c r="E292" s="169">
        <f>IF(A292=0,0,+spisak!#REF!)</f>
        <v>0</v>
      </c>
      <c r="F292">
        <f>IF(A292=0,0,+VLOOKUP($A292,'по изворима и контима'!$A$12:D$499,4,FALSE))</f>
        <v>0</v>
      </c>
      <c r="G292">
        <f>IF(A292=0,0,+VLOOKUP($A292,'по изворима и контима'!$A$12:G$499,5,FALSE))</f>
        <v>0</v>
      </c>
      <c r="H292">
        <f>IF(A292=0,0,+VLOOKUP($A292,'по изворима и контима'!$A$12:H$499,6,FALSE))</f>
        <v>0</v>
      </c>
      <c r="I292">
        <f>IF(A292=0,0,+VLOOKUP($A292,'по изворима и контима'!$A$12:H$499,7,FALSE))</f>
        <v>0</v>
      </c>
      <c r="J292">
        <f>IF(A292=0,0,+VLOOKUP($A292,'по изворима и контима'!$A$12:I$499,8,FALSE))</f>
        <v>0</v>
      </c>
      <c r="K292">
        <f>IF(B292=0,0,+VLOOKUP($A292,'по изворима и контима'!$A$12:J$499,9,FALSE))</f>
        <v>0</v>
      </c>
      <c r="L292">
        <f>IF($A292=0,0,+VLOOKUP($F292,spisak!$C$11:$F$30,3,FALSE))</f>
        <v>0</v>
      </c>
      <c r="M292">
        <f>IF($A292=0,0,+VLOOKUP($F292,spisak!$C$11:$F$30,4,FALSE))</f>
        <v>0</v>
      </c>
      <c r="N292" s="140">
        <f t="shared" ref="N292" si="319">+IF(A292=0,0,"2016-plan")</f>
        <v>0</v>
      </c>
      <c r="O292" s="122">
        <f>IF(A292=0,0,+VLOOKUP($A292,'по изворима и контима'!$A$12:R$499,COLUMN('по изворима и контима'!K:K),FALSE))</f>
        <v>0</v>
      </c>
    </row>
    <row r="293" spans="1:15">
      <c r="A293">
        <f t="shared" ref="A293:A304" si="320">+A292</f>
        <v>0</v>
      </c>
      <c r="B293">
        <f t="shared" si="287"/>
        <v>0</v>
      </c>
      <c r="C293" s="121">
        <f>IF(A293=0,0,+spisak!A$4)</f>
        <v>0</v>
      </c>
      <c r="D293">
        <f>IF(A293=0,0,+spisak!C$4)</f>
        <v>0</v>
      </c>
      <c r="E293" s="169">
        <f>IF(A293=0,0,+spisak!#REF!)</f>
        <v>0</v>
      </c>
      <c r="F293">
        <f>IF(A293=0,0,+VLOOKUP($A293,'по изворима и контима'!$A$12:D$499,4,FALSE))</f>
        <v>0</v>
      </c>
      <c r="G293">
        <f>IF(A293=0,0,+VLOOKUP($A293,'по изворима и контима'!$A$12:G$499,5,FALSE))</f>
        <v>0</v>
      </c>
      <c r="H293">
        <f>IF(A293=0,0,+VLOOKUP($A293,'по изворима и контима'!$A$12:H$499,6,FALSE))</f>
        <v>0</v>
      </c>
      <c r="I293">
        <f>IF(A293=0,0,+VLOOKUP($A293,'по изворима и контима'!$A$12:H$499,7,FALSE))</f>
        <v>0</v>
      </c>
      <c r="J293">
        <f>IF(A293=0,0,+VLOOKUP($A293,'по изворима и контима'!$A$12:I$499,8,FALSE))</f>
        <v>0</v>
      </c>
      <c r="K293">
        <f>IF(B293=0,0,+VLOOKUP($A293,'по изворима и контима'!$A$12:J$499,9,FALSE))</f>
        <v>0</v>
      </c>
      <c r="L293">
        <f>IF($A293=0,0,+VLOOKUP($F293,spisak!$C$11:$F$30,3,FALSE))</f>
        <v>0</v>
      </c>
      <c r="M293">
        <f>IF($A293=0,0,+VLOOKUP($F293,spisak!$C$11:$F$30,4,FALSE))</f>
        <v>0</v>
      </c>
      <c r="N293" s="140">
        <f t="shared" ref="N293" si="321">+IF(A293=0,0,"2016-procena")</f>
        <v>0</v>
      </c>
      <c r="O293" s="122">
        <f>IF(A293=0,0,+VLOOKUP($A293,'по изворима и контима'!$A$12:R$499,COLUMN('по изворима и контима'!L:L),FALSE))</f>
        <v>0</v>
      </c>
    </row>
    <row r="294" spans="1:15">
      <c r="A294">
        <f t="shared" si="320"/>
        <v>0</v>
      </c>
      <c r="B294">
        <f t="shared" si="287"/>
        <v>0</v>
      </c>
      <c r="C294" s="121">
        <f>IF(A294=0,0,+spisak!A$4)</f>
        <v>0</v>
      </c>
      <c r="D294">
        <f>IF(A294=0,0,+spisak!C$4)</f>
        <v>0</v>
      </c>
      <c r="E294" s="169">
        <f>IF(A294=0,0,+spisak!#REF!)</f>
        <v>0</v>
      </c>
      <c r="F294">
        <f>IF(A294=0,0,+VLOOKUP($A294,'по изворима и контима'!$A$12:D$499,4,FALSE))</f>
        <v>0</v>
      </c>
      <c r="G294">
        <f>IF(A294=0,0,+VLOOKUP($A294,'по изворима и контима'!$A$12:G$499,5,FALSE))</f>
        <v>0</v>
      </c>
      <c r="H294">
        <f>IF(A294=0,0,+VLOOKUP($A294,'по изворима и контима'!$A$12:H$499,6,FALSE))</f>
        <v>0</v>
      </c>
      <c r="I294">
        <f>IF(A294=0,0,+VLOOKUP($A294,'по изворима и контима'!$A$12:H$499,7,FALSE))</f>
        <v>0</v>
      </c>
      <c r="J294">
        <f>IF(A294=0,0,+VLOOKUP($A294,'по изворима и контима'!$A$12:I$499,8,FALSE))</f>
        <v>0</v>
      </c>
      <c r="K294">
        <f>IF(B294=0,0,+VLOOKUP($A294,'по изворима и контима'!$A$12:J$499,9,FALSE))</f>
        <v>0</v>
      </c>
      <c r="L294">
        <f>IF($A294=0,0,+VLOOKUP($F294,spisak!$C$11:$F$30,3,FALSE))</f>
        <v>0</v>
      </c>
      <c r="M294">
        <f>IF($A294=0,0,+VLOOKUP($F294,spisak!$C$11:$F$30,4,FALSE))</f>
        <v>0</v>
      </c>
      <c r="N294" s="140">
        <f t="shared" ref="N294" si="322">+IF(A294=0,0,"2017")</f>
        <v>0</v>
      </c>
      <c r="O294" s="122">
        <f>IF(A294=0,0,+VLOOKUP($A294,'по изворима и контима'!$A$12:R$499,COLUMN('по изворима и контима'!M:M),FALSE))</f>
        <v>0</v>
      </c>
    </row>
    <row r="295" spans="1:15">
      <c r="A295">
        <f t="shared" si="320"/>
        <v>0</v>
      </c>
      <c r="B295">
        <f t="shared" si="287"/>
        <v>0</v>
      </c>
      <c r="C295" s="121">
        <f>IF(A295=0,0,+spisak!A$4)</f>
        <v>0</v>
      </c>
      <c r="D295">
        <f>IF(A295=0,0,+spisak!C$4)</f>
        <v>0</v>
      </c>
      <c r="E295" s="169">
        <f>IF(A295=0,0,+spisak!#REF!)</f>
        <v>0</v>
      </c>
      <c r="F295">
        <f>IF(A295=0,0,+VLOOKUP($A295,'по изворима и контима'!$A$12:D$499,4,FALSE))</f>
        <v>0</v>
      </c>
      <c r="G295">
        <f>IF(A295=0,0,+VLOOKUP($A295,'по изворима и контима'!$A$12:G$499,5,FALSE))</f>
        <v>0</v>
      </c>
      <c r="H295">
        <f>IF(A295=0,0,+VLOOKUP($A295,'по изворима и контима'!$A$12:H$499,6,FALSE))</f>
        <v>0</v>
      </c>
      <c r="I295">
        <f>IF(A295=0,0,+VLOOKUP($A295,'по изворима и контима'!$A$12:H$499,7,FALSE))</f>
        <v>0</v>
      </c>
      <c r="J295">
        <f>IF(A295=0,0,+VLOOKUP($A295,'по изворима и контима'!$A$12:I$499,8,FALSE))</f>
        <v>0</v>
      </c>
      <c r="K295">
        <f>IF(B295=0,0,+VLOOKUP($A295,'по изворима и контима'!$A$12:J$499,9,FALSE))</f>
        <v>0</v>
      </c>
      <c r="L295">
        <f>IF($A295=0,0,+VLOOKUP($F295,spisak!$C$11:$F$30,3,FALSE))</f>
        <v>0</v>
      </c>
      <c r="M295">
        <f>IF($A295=0,0,+VLOOKUP($F295,spisak!$C$11:$F$30,4,FALSE))</f>
        <v>0</v>
      </c>
      <c r="N295" s="140">
        <f t="shared" ref="N295" si="323">+IF(A295=0,0,"2018")</f>
        <v>0</v>
      </c>
      <c r="O295" s="122">
        <f>IF(C295=0,0,+VLOOKUP($A295,'по изворима и контима'!$A$12:R$499,COLUMN('по изворима и контима'!N:N),FALSE))</f>
        <v>0</v>
      </c>
    </row>
    <row r="296" spans="1:15">
      <c r="A296">
        <f t="shared" si="320"/>
        <v>0</v>
      </c>
      <c r="B296">
        <f t="shared" si="287"/>
        <v>0</v>
      </c>
      <c r="C296" s="121">
        <f>IF(A296=0,0,+spisak!A$4)</f>
        <v>0</v>
      </c>
      <c r="D296">
        <f>IF(A296=0,0,+spisak!C$4)</f>
        <v>0</v>
      </c>
      <c r="E296" s="169">
        <f>IF(A296=0,0,+spisak!#REF!)</f>
        <v>0</v>
      </c>
      <c r="F296">
        <f>IF(A296=0,0,+VLOOKUP($A296,'по изворима и контима'!$A$12:D$499,4,FALSE))</f>
        <v>0</v>
      </c>
      <c r="G296">
        <f>IF(A296=0,0,+VLOOKUP($A296,'по изворима и контима'!$A$12:G$499,5,FALSE))</f>
        <v>0</v>
      </c>
      <c r="H296">
        <f>IF(A296=0,0,+VLOOKUP($A296,'по изворима и контима'!$A$12:H$499,6,FALSE))</f>
        <v>0</v>
      </c>
      <c r="I296">
        <f>IF(A296=0,0,+VLOOKUP($A296,'по изворима и контима'!$A$12:H$499,7,FALSE))</f>
        <v>0</v>
      </c>
      <c r="J296">
        <f>IF(A296=0,0,+VLOOKUP($A296,'по изворима и контима'!$A$12:I$499,8,FALSE))</f>
        <v>0</v>
      </c>
      <c r="K296">
        <f>IF(B296=0,0,+VLOOKUP($A296,'по изворима и контима'!$A$12:J$499,9,FALSE))</f>
        <v>0</v>
      </c>
      <c r="L296">
        <f>IF($A296=0,0,+VLOOKUP($F296,spisak!$C$11:$F$30,3,FALSE))</f>
        <v>0</v>
      </c>
      <c r="M296">
        <f>IF($A296=0,0,+VLOOKUP($F296,spisak!$C$11:$F$30,4,FALSE))</f>
        <v>0</v>
      </c>
      <c r="N296" s="140">
        <f t="shared" ref="N296" si="324">+IF(A296=0,0,"2019")</f>
        <v>0</v>
      </c>
      <c r="O296" s="122">
        <f>IF(C296=0,0,+VLOOKUP($A296,'по изворима и контима'!$A$12:R$499,COLUMN('по изворима и контима'!O:O),FALSE))</f>
        <v>0</v>
      </c>
    </row>
    <row r="297" spans="1:15">
      <c r="A297">
        <f t="shared" si="320"/>
        <v>0</v>
      </c>
      <c r="B297">
        <f t="shared" si="287"/>
        <v>0</v>
      </c>
      <c r="C297" s="121">
        <f>IF(A297=0,0,+spisak!A$4)</f>
        <v>0</v>
      </c>
      <c r="D297">
        <f>IF(A297=0,0,+spisak!C$4)</f>
        <v>0</v>
      </c>
      <c r="E297" s="169">
        <f>IF(A297=0,0,+spisak!#REF!)</f>
        <v>0</v>
      </c>
      <c r="F297">
        <f>IF(A297=0,0,+VLOOKUP($A297,'по изворима и контима'!$A$12:D$499,4,FALSE))</f>
        <v>0</v>
      </c>
      <c r="G297">
        <f>IF(A297=0,0,+VLOOKUP($A297,'по изворима и контима'!$A$12:G$499,5,FALSE))</f>
        <v>0</v>
      </c>
      <c r="H297">
        <f>IF(A297=0,0,+VLOOKUP($A297,'по изворима и контима'!$A$12:H$499,6,FALSE))</f>
        <v>0</v>
      </c>
      <c r="I297">
        <f>IF(A297=0,0,+VLOOKUP($A297,'по изворима и контима'!$A$12:H$499,7,FALSE))</f>
        <v>0</v>
      </c>
      <c r="J297">
        <f>IF(A297=0,0,+VLOOKUP($A297,'по изворима и контима'!$A$12:I$499,8,FALSE))</f>
        <v>0</v>
      </c>
      <c r="K297">
        <f>IF(B297=0,0,+VLOOKUP($A297,'по изворима и контима'!$A$12:J$499,9,FALSE))</f>
        <v>0</v>
      </c>
      <c r="L297">
        <f>IF($A297=0,0,+VLOOKUP($F297,spisak!$C$11:$F$30,3,FALSE))</f>
        <v>0</v>
      </c>
      <c r="M297">
        <f>IF($A297=0,0,+VLOOKUP($F297,spisak!$C$11:$F$30,4,FALSE))</f>
        <v>0</v>
      </c>
      <c r="N297" s="140">
        <f t="shared" ref="N297" si="325">+IF(A297=0,0,"nakon 2019")</f>
        <v>0</v>
      </c>
      <c r="O297" s="122">
        <f>IF(C297=0,0,+VLOOKUP($A297,'по изворима и контима'!$A$12:R$499,COLUMN('по изворима и контима'!P:P),FALSE))</f>
        <v>0</v>
      </c>
    </row>
    <row r="298" spans="1:15">
      <c r="A298">
        <f>+IF(MAX(A$4:A295)&gt;=A$1,0,MAX(A$4:A295)+1)</f>
        <v>0</v>
      </c>
      <c r="B298">
        <f t="shared" si="287"/>
        <v>0</v>
      </c>
      <c r="C298" s="121">
        <f>IF(A298=0,0,+spisak!A$4)</f>
        <v>0</v>
      </c>
      <c r="D298">
        <f>IF(A298=0,0,+spisak!C$4)</f>
        <v>0</v>
      </c>
      <c r="E298" s="169">
        <f>IF(A298=0,0,+spisak!#REF!)</f>
        <v>0</v>
      </c>
      <c r="F298">
        <f>IF(A298=0,0,+VLOOKUP($A298,'по изворима и контима'!$A$12:D$499,4,FALSE))</f>
        <v>0</v>
      </c>
      <c r="G298">
        <f>IF(A298=0,0,+VLOOKUP($A298,'по изворима и контима'!$A$12:G$499,5,FALSE))</f>
        <v>0</v>
      </c>
      <c r="H298">
        <f>IF(A298=0,0,+VLOOKUP($A298,'по изворима и контима'!$A$12:H$499,6,FALSE))</f>
        <v>0</v>
      </c>
      <c r="I298">
        <f>IF(A298=0,0,+VLOOKUP($A298,'по изворима и контима'!$A$12:H$499,7,FALSE))</f>
        <v>0</v>
      </c>
      <c r="J298">
        <f>IF(A298=0,0,+VLOOKUP($A298,'по изворима и контима'!$A$12:I$499,8,FALSE))</f>
        <v>0</v>
      </c>
      <c r="K298">
        <f>IF(B298=0,0,+VLOOKUP($A298,'по изворима и контима'!$A$12:J$499,9,FALSE))</f>
        <v>0</v>
      </c>
      <c r="L298">
        <f>IF($A298=0,0,+VLOOKUP($F298,spisak!$C$11:$F$30,3,FALSE))</f>
        <v>0</v>
      </c>
      <c r="M298">
        <f>IF($A298=0,0,+VLOOKUP($F298,spisak!$C$11:$F$30,4,FALSE))</f>
        <v>0</v>
      </c>
      <c r="N298" s="140">
        <f t="shared" ref="N298" si="326">+IF(A298=0,0,"do 2015")</f>
        <v>0</v>
      </c>
      <c r="O298" s="122">
        <f>IF(A298=0,0,+VLOOKUP($A298,'по изворима и контима'!$A$12:L$499,COLUMN('по изворима и контима'!J:J),FALSE))</f>
        <v>0</v>
      </c>
    </row>
    <row r="299" spans="1:15">
      <c r="A299">
        <f>+A298</f>
        <v>0</v>
      </c>
      <c r="B299">
        <f t="shared" si="287"/>
        <v>0</v>
      </c>
      <c r="C299" s="121">
        <f>IF(A299=0,0,+spisak!A$4)</f>
        <v>0</v>
      </c>
      <c r="D299">
        <f>IF(A299=0,0,+spisak!C$4)</f>
        <v>0</v>
      </c>
      <c r="E299" s="169">
        <f>IF(A299=0,0,+spisak!#REF!)</f>
        <v>0</v>
      </c>
      <c r="F299">
        <f>IF(A299=0,0,+VLOOKUP($A299,'по изворима и контима'!$A$12:D$499,4,FALSE))</f>
        <v>0</v>
      </c>
      <c r="G299">
        <f>IF(A299=0,0,+VLOOKUP($A299,'по изворима и контима'!$A$12:G$499,5,FALSE))</f>
        <v>0</v>
      </c>
      <c r="H299">
        <f>IF(A299=0,0,+VLOOKUP($A299,'по изворима и контима'!$A$12:H$499,6,FALSE))</f>
        <v>0</v>
      </c>
      <c r="I299">
        <f>IF(A299=0,0,+VLOOKUP($A299,'по изворима и контима'!$A$12:H$499,7,FALSE))</f>
        <v>0</v>
      </c>
      <c r="J299">
        <f>IF(A299=0,0,+VLOOKUP($A299,'по изворима и контима'!$A$12:I$499,8,FALSE))</f>
        <v>0</v>
      </c>
      <c r="K299">
        <f>IF(B299=0,0,+VLOOKUP($A299,'по изворима и контима'!$A$12:J$499,9,FALSE))</f>
        <v>0</v>
      </c>
      <c r="L299">
        <f>IF($A299=0,0,+VLOOKUP($F299,spisak!$C$11:$F$30,3,FALSE))</f>
        <v>0</v>
      </c>
      <c r="M299">
        <f>IF($A299=0,0,+VLOOKUP($F299,spisak!$C$11:$F$30,4,FALSE))</f>
        <v>0</v>
      </c>
      <c r="N299" s="140">
        <f t="shared" ref="N299" si="327">+IF(A299=0,0,"2016-plan")</f>
        <v>0</v>
      </c>
      <c r="O299" s="122">
        <f>IF(A299=0,0,+VLOOKUP($A299,'по изворима и контима'!$A$12:R$499,COLUMN('по изворима и контима'!K:K),FALSE))</f>
        <v>0</v>
      </c>
    </row>
    <row r="300" spans="1:15">
      <c r="A300">
        <f t="shared" si="320"/>
        <v>0</v>
      </c>
      <c r="B300">
        <f t="shared" si="287"/>
        <v>0</v>
      </c>
      <c r="C300" s="121">
        <f>IF(A300=0,0,+spisak!A$4)</f>
        <v>0</v>
      </c>
      <c r="D300">
        <f>IF(A300=0,0,+spisak!C$4)</f>
        <v>0</v>
      </c>
      <c r="E300" s="169">
        <f>IF(A300=0,0,+spisak!#REF!)</f>
        <v>0</v>
      </c>
      <c r="F300">
        <f>IF(A300=0,0,+VLOOKUP($A300,'по изворима и контима'!$A$12:D$499,4,FALSE))</f>
        <v>0</v>
      </c>
      <c r="G300">
        <f>IF(A300=0,0,+VLOOKUP($A300,'по изворима и контима'!$A$12:G$499,5,FALSE))</f>
        <v>0</v>
      </c>
      <c r="H300">
        <f>IF(A300=0,0,+VLOOKUP($A300,'по изворима и контима'!$A$12:H$499,6,FALSE))</f>
        <v>0</v>
      </c>
      <c r="I300">
        <f>IF(A300=0,0,+VLOOKUP($A300,'по изворима и контима'!$A$12:H$499,7,FALSE))</f>
        <v>0</v>
      </c>
      <c r="J300">
        <f>IF(A300=0,0,+VLOOKUP($A300,'по изворима и контима'!$A$12:I$499,8,FALSE))</f>
        <v>0</v>
      </c>
      <c r="K300">
        <f>IF(B300=0,0,+VLOOKUP($A300,'по изворима и контима'!$A$12:J$499,9,FALSE))</f>
        <v>0</v>
      </c>
      <c r="L300">
        <f>IF($A300=0,0,+VLOOKUP($F300,spisak!$C$11:$F$30,3,FALSE))</f>
        <v>0</v>
      </c>
      <c r="M300">
        <f>IF($A300=0,0,+VLOOKUP($F300,spisak!$C$11:$F$30,4,FALSE))</f>
        <v>0</v>
      </c>
      <c r="N300" s="140">
        <f t="shared" ref="N300" si="328">+IF(A300=0,0,"2016-procena")</f>
        <v>0</v>
      </c>
      <c r="O300" s="122">
        <f>IF(A300=0,0,+VLOOKUP($A300,'по изворима и контима'!$A$12:R$499,COLUMN('по изворима и контима'!L:L),FALSE))</f>
        <v>0</v>
      </c>
    </row>
    <row r="301" spans="1:15">
      <c r="A301">
        <f t="shared" si="320"/>
        <v>0</v>
      </c>
      <c r="B301">
        <f t="shared" si="287"/>
        <v>0</v>
      </c>
      <c r="C301" s="121">
        <f>IF(A301=0,0,+spisak!A$4)</f>
        <v>0</v>
      </c>
      <c r="D301">
        <f>IF(A301=0,0,+spisak!C$4)</f>
        <v>0</v>
      </c>
      <c r="E301" s="169">
        <f>IF(A301=0,0,+spisak!#REF!)</f>
        <v>0</v>
      </c>
      <c r="F301">
        <f>IF(A301=0,0,+VLOOKUP($A301,'по изворима и контима'!$A$12:D$499,4,FALSE))</f>
        <v>0</v>
      </c>
      <c r="G301">
        <f>IF(A301=0,0,+VLOOKUP($A301,'по изворима и контима'!$A$12:G$499,5,FALSE))</f>
        <v>0</v>
      </c>
      <c r="H301">
        <f>IF(A301=0,0,+VLOOKUP($A301,'по изворима и контима'!$A$12:H$499,6,FALSE))</f>
        <v>0</v>
      </c>
      <c r="I301">
        <f>IF(A301=0,0,+VLOOKUP($A301,'по изворима и контима'!$A$12:H$499,7,FALSE))</f>
        <v>0</v>
      </c>
      <c r="J301">
        <f>IF(A301=0,0,+VLOOKUP($A301,'по изворима и контима'!$A$12:I$499,8,FALSE))</f>
        <v>0</v>
      </c>
      <c r="K301">
        <f>IF(B301=0,0,+VLOOKUP($A301,'по изворима и контима'!$A$12:J$499,9,FALSE))</f>
        <v>0</v>
      </c>
      <c r="L301">
        <f>IF($A301=0,0,+VLOOKUP($F301,spisak!$C$11:$F$30,3,FALSE))</f>
        <v>0</v>
      </c>
      <c r="M301">
        <f>IF($A301=0,0,+VLOOKUP($F301,spisak!$C$11:$F$30,4,FALSE))</f>
        <v>0</v>
      </c>
      <c r="N301" s="140">
        <f t="shared" ref="N301" si="329">+IF(A301=0,0,"2017")</f>
        <v>0</v>
      </c>
      <c r="O301" s="122">
        <f>IF(A301=0,0,+VLOOKUP($A301,'по изворима и контима'!$A$12:R$499,COLUMN('по изворима и контима'!M:M),FALSE))</f>
        <v>0</v>
      </c>
    </row>
    <row r="302" spans="1:15">
      <c r="A302">
        <f t="shared" si="320"/>
        <v>0</v>
      </c>
      <c r="B302">
        <f t="shared" si="287"/>
        <v>0</v>
      </c>
      <c r="C302" s="121">
        <f>IF(A302=0,0,+spisak!A$4)</f>
        <v>0</v>
      </c>
      <c r="D302">
        <f>IF(A302=0,0,+spisak!C$4)</f>
        <v>0</v>
      </c>
      <c r="E302" s="169">
        <f>IF(A302=0,0,+spisak!#REF!)</f>
        <v>0</v>
      </c>
      <c r="F302">
        <f>IF(A302=0,0,+VLOOKUP($A302,'по изворима и контима'!$A$12:D$499,4,FALSE))</f>
        <v>0</v>
      </c>
      <c r="G302">
        <f>IF(A302=0,0,+VLOOKUP($A302,'по изворима и контима'!$A$12:G$499,5,FALSE))</f>
        <v>0</v>
      </c>
      <c r="H302">
        <f>IF(A302=0,0,+VLOOKUP($A302,'по изворима и контима'!$A$12:H$499,6,FALSE))</f>
        <v>0</v>
      </c>
      <c r="I302">
        <f>IF(A302=0,0,+VLOOKUP($A302,'по изворима и контима'!$A$12:H$499,7,FALSE))</f>
        <v>0</v>
      </c>
      <c r="J302">
        <f>IF(A302=0,0,+VLOOKUP($A302,'по изворима и контима'!$A$12:I$499,8,FALSE))</f>
        <v>0</v>
      </c>
      <c r="K302">
        <f>IF(B302=0,0,+VLOOKUP($A302,'по изворима и контима'!$A$12:J$499,9,FALSE))</f>
        <v>0</v>
      </c>
      <c r="L302">
        <f>IF($A302=0,0,+VLOOKUP($F302,spisak!$C$11:$F$30,3,FALSE))</f>
        <v>0</v>
      </c>
      <c r="M302">
        <f>IF($A302=0,0,+VLOOKUP($F302,spisak!$C$11:$F$30,4,FALSE))</f>
        <v>0</v>
      </c>
      <c r="N302" s="140">
        <f t="shared" ref="N302" si="330">+IF(A302=0,0,"2018")</f>
        <v>0</v>
      </c>
      <c r="O302" s="122">
        <f>IF(C302=0,0,+VLOOKUP($A302,'по изворима и контима'!$A$12:R$499,COLUMN('по изворима и контима'!N:N),FALSE))</f>
        <v>0</v>
      </c>
    </row>
    <row r="303" spans="1:15">
      <c r="A303">
        <f t="shared" si="320"/>
        <v>0</v>
      </c>
      <c r="B303">
        <f t="shared" si="287"/>
        <v>0</v>
      </c>
      <c r="C303" s="121">
        <f>IF(A303=0,0,+spisak!A$4)</f>
        <v>0</v>
      </c>
      <c r="D303">
        <f>IF(A303=0,0,+spisak!C$4)</f>
        <v>0</v>
      </c>
      <c r="E303" s="169">
        <f>IF(A303=0,0,+spisak!#REF!)</f>
        <v>0</v>
      </c>
      <c r="F303">
        <f>IF(A303=0,0,+VLOOKUP($A303,'по изворима и контима'!$A$12:D$499,4,FALSE))</f>
        <v>0</v>
      </c>
      <c r="G303">
        <f>IF(A303=0,0,+VLOOKUP($A303,'по изворима и контима'!$A$12:G$499,5,FALSE))</f>
        <v>0</v>
      </c>
      <c r="H303">
        <f>IF(A303=0,0,+VLOOKUP($A303,'по изворима и контима'!$A$12:H$499,6,FALSE))</f>
        <v>0</v>
      </c>
      <c r="I303">
        <f>IF(A303=0,0,+VLOOKUP($A303,'по изворима и контима'!$A$12:H$499,7,FALSE))</f>
        <v>0</v>
      </c>
      <c r="J303">
        <f>IF(A303=0,0,+VLOOKUP($A303,'по изворима и контима'!$A$12:I$499,8,FALSE))</f>
        <v>0</v>
      </c>
      <c r="K303">
        <f>IF(B303=0,0,+VLOOKUP($A303,'по изворима и контима'!$A$12:J$499,9,FALSE))</f>
        <v>0</v>
      </c>
      <c r="L303">
        <f>IF($A303=0,0,+VLOOKUP($F303,spisak!$C$11:$F$30,3,FALSE))</f>
        <v>0</v>
      </c>
      <c r="M303">
        <f>IF($A303=0,0,+VLOOKUP($F303,spisak!$C$11:$F$30,4,FALSE))</f>
        <v>0</v>
      </c>
      <c r="N303" s="140">
        <f t="shared" ref="N303" si="331">+IF(A303=0,0,"2019")</f>
        <v>0</v>
      </c>
      <c r="O303" s="122">
        <f>IF(C303=0,0,+VLOOKUP($A303,'по изворима и контима'!$A$12:R$499,COLUMN('по изворима и контима'!O:O),FALSE))</f>
        <v>0</v>
      </c>
    </row>
    <row r="304" spans="1:15">
      <c r="A304">
        <f t="shared" si="320"/>
        <v>0</v>
      </c>
      <c r="B304">
        <f t="shared" si="287"/>
        <v>0</v>
      </c>
      <c r="C304" s="121">
        <f>IF(A304=0,0,+spisak!A$4)</f>
        <v>0</v>
      </c>
      <c r="D304">
        <f>IF(A304=0,0,+spisak!C$4)</f>
        <v>0</v>
      </c>
      <c r="E304" s="169">
        <f>IF(A304=0,0,+spisak!#REF!)</f>
        <v>0</v>
      </c>
      <c r="F304">
        <f>IF(A304=0,0,+VLOOKUP($A304,'по изворима и контима'!$A$12:D$499,4,FALSE))</f>
        <v>0</v>
      </c>
      <c r="G304">
        <f>IF(A304=0,0,+VLOOKUP($A304,'по изворима и контима'!$A$12:G$499,5,FALSE))</f>
        <v>0</v>
      </c>
      <c r="H304">
        <f>IF(A304=0,0,+VLOOKUP($A304,'по изворима и контима'!$A$12:H$499,6,FALSE))</f>
        <v>0</v>
      </c>
      <c r="I304">
        <f>IF(A304=0,0,+VLOOKUP($A304,'по изворима и контима'!$A$12:H$499,7,FALSE))</f>
        <v>0</v>
      </c>
      <c r="J304">
        <f>IF(A304=0,0,+VLOOKUP($A304,'по изворима и контима'!$A$12:I$499,8,FALSE))</f>
        <v>0</v>
      </c>
      <c r="K304">
        <f>IF(B304=0,0,+VLOOKUP($A304,'по изворима и контима'!$A$12:J$499,9,FALSE))</f>
        <v>0</v>
      </c>
      <c r="L304">
        <f>IF($A304=0,0,+VLOOKUP($F304,spisak!$C$11:$F$30,3,FALSE))</f>
        <v>0</v>
      </c>
      <c r="M304">
        <f>IF($A304=0,0,+VLOOKUP($F304,spisak!$C$11:$F$30,4,FALSE))</f>
        <v>0</v>
      </c>
      <c r="N304" s="140">
        <f t="shared" ref="N304" si="332">+IF(A304=0,0,"nakon 2019")</f>
        <v>0</v>
      </c>
      <c r="O304" s="122">
        <f>IF(C304=0,0,+VLOOKUP($A304,'по изворима и контима'!$A$12:R$499,COLUMN('по изворима и контима'!P:P),FALSE))</f>
        <v>0</v>
      </c>
    </row>
    <row r="305" spans="1:15">
      <c r="A305">
        <f>+IF(MAX(A$4:A302)&gt;=A$1,0,MAX(A$4:A302)+1)</f>
        <v>0</v>
      </c>
      <c r="B305">
        <f t="shared" si="287"/>
        <v>0</v>
      </c>
      <c r="C305" s="121">
        <f>IF(A305=0,0,+spisak!A$4)</f>
        <v>0</v>
      </c>
      <c r="D305">
        <f>IF(A305=0,0,+spisak!C$4)</f>
        <v>0</v>
      </c>
      <c r="E305" s="169">
        <f>IF(A305=0,0,+spisak!#REF!)</f>
        <v>0</v>
      </c>
      <c r="F305">
        <f>IF(A305=0,0,+VLOOKUP($A305,'по изворима и контима'!$A$12:D$499,4,FALSE))</f>
        <v>0</v>
      </c>
      <c r="G305">
        <f>IF(A305=0,0,+VLOOKUP($A305,'по изворима и контима'!$A$12:G$499,5,FALSE))</f>
        <v>0</v>
      </c>
      <c r="H305">
        <f>IF(A305=0,0,+VLOOKUP($A305,'по изворима и контима'!$A$12:H$499,6,FALSE))</f>
        <v>0</v>
      </c>
      <c r="I305">
        <f>IF(A305=0,0,+VLOOKUP($A305,'по изворима и контима'!$A$12:H$499,7,FALSE))</f>
        <v>0</v>
      </c>
      <c r="J305">
        <f>IF(A305=0,0,+VLOOKUP($A305,'по изворима и контима'!$A$12:I$499,8,FALSE))</f>
        <v>0</v>
      </c>
      <c r="K305">
        <f>IF(B305=0,0,+VLOOKUP($A305,'по изворима и контима'!$A$12:J$499,9,FALSE))</f>
        <v>0</v>
      </c>
      <c r="L305">
        <f>IF($A305=0,0,+VLOOKUP($F305,spisak!$C$11:$F$30,3,FALSE))</f>
        <v>0</v>
      </c>
      <c r="M305">
        <f>IF($A305=0,0,+VLOOKUP($F305,spisak!$C$11:$F$30,4,FALSE))</f>
        <v>0</v>
      </c>
      <c r="N305" s="140">
        <f t="shared" ref="N305" si="333">+IF(A305=0,0,"do 2015")</f>
        <v>0</v>
      </c>
      <c r="O305" s="122">
        <f>IF(A305=0,0,+VLOOKUP($A305,'по изворима и контима'!$A$12:L$499,COLUMN('по изворима и контима'!J:J),FALSE))</f>
        <v>0</v>
      </c>
    </row>
    <row r="306" spans="1:15">
      <c r="A306">
        <f t="shared" ref="A306:A311" si="334">+A305</f>
        <v>0</v>
      </c>
      <c r="B306">
        <f t="shared" si="287"/>
        <v>0</v>
      </c>
      <c r="C306" s="121">
        <f>IF(A306=0,0,+spisak!A$4)</f>
        <v>0</v>
      </c>
      <c r="D306">
        <f>IF(A306=0,0,+spisak!C$4)</f>
        <v>0</v>
      </c>
      <c r="E306" s="169">
        <f>IF(A306=0,0,+spisak!#REF!)</f>
        <v>0</v>
      </c>
      <c r="F306">
        <f>IF(A306=0,0,+VLOOKUP($A306,'по изворима и контима'!$A$12:D$499,4,FALSE))</f>
        <v>0</v>
      </c>
      <c r="G306">
        <f>IF(A306=0,0,+VLOOKUP($A306,'по изворима и контима'!$A$12:G$499,5,FALSE))</f>
        <v>0</v>
      </c>
      <c r="H306">
        <f>IF(A306=0,0,+VLOOKUP($A306,'по изворима и контима'!$A$12:H$499,6,FALSE))</f>
        <v>0</v>
      </c>
      <c r="I306">
        <f>IF(A306=0,0,+VLOOKUP($A306,'по изворима и контима'!$A$12:H$499,7,FALSE))</f>
        <v>0</v>
      </c>
      <c r="J306">
        <f>IF(A306=0,0,+VLOOKUP($A306,'по изворима и контима'!$A$12:I$499,8,FALSE))</f>
        <v>0</v>
      </c>
      <c r="K306">
        <f>IF(B306=0,0,+VLOOKUP($A306,'по изворима и контима'!$A$12:J$499,9,FALSE))</f>
        <v>0</v>
      </c>
      <c r="L306">
        <f>IF($A306=0,0,+VLOOKUP($F306,spisak!$C$11:$F$30,3,FALSE))</f>
        <v>0</v>
      </c>
      <c r="M306">
        <f>IF($A306=0,0,+VLOOKUP($F306,spisak!$C$11:$F$30,4,FALSE))</f>
        <v>0</v>
      </c>
      <c r="N306" s="140">
        <f t="shared" ref="N306" si="335">+IF(A306=0,0,"2016-plan")</f>
        <v>0</v>
      </c>
      <c r="O306" s="122">
        <f>IF(A306=0,0,+VLOOKUP($A306,'по изворима и контима'!$A$12:R$499,COLUMN('по изворима и контима'!K:K),FALSE))</f>
        <v>0</v>
      </c>
    </row>
    <row r="307" spans="1:15">
      <c r="A307">
        <f t="shared" si="334"/>
        <v>0</v>
      </c>
      <c r="B307">
        <f t="shared" si="287"/>
        <v>0</v>
      </c>
      <c r="C307" s="121">
        <f>IF(A307=0,0,+spisak!A$4)</f>
        <v>0</v>
      </c>
      <c r="D307">
        <f>IF(A307=0,0,+spisak!C$4)</f>
        <v>0</v>
      </c>
      <c r="E307" s="169">
        <f>IF(A307=0,0,+spisak!#REF!)</f>
        <v>0</v>
      </c>
      <c r="F307">
        <f>IF(A307=0,0,+VLOOKUP($A307,'по изворима и контима'!$A$12:D$499,4,FALSE))</f>
        <v>0</v>
      </c>
      <c r="G307">
        <f>IF(A307=0,0,+VLOOKUP($A307,'по изворима и контима'!$A$12:G$499,5,FALSE))</f>
        <v>0</v>
      </c>
      <c r="H307">
        <f>IF(A307=0,0,+VLOOKUP($A307,'по изворима и контима'!$A$12:H$499,6,FALSE))</f>
        <v>0</v>
      </c>
      <c r="I307">
        <f>IF(A307=0,0,+VLOOKUP($A307,'по изворима и контима'!$A$12:H$499,7,FALSE))</f>
        <v>0</v>
      </c>
      <c r="J307">
        <f>IF(A307=0,0,+VLOOKUP($A307,'по изворима и контима'!$A$12:I$499,8,FALSE))</f>
        <v>0</v>
      </c>
      <c r="K307">
        <f>IF(B307=0,0,+VLOOKUP($A307,'по изворима и контима'!$A$12:J$499,9,FALSE))</f>
        <v>0</v>
      </c>
      <c r="L307">
        <f>IF($A307=0,0,+VLOOKUP($F307,spisak!$C$11:$F$30,3,FALSE))</f>
        <v>0</v>
      </c>
      <c r="M307">
        <f>IF($A307=0,0,+VLOOKUP($F307,spisak!$C$11:$F$30,4,FALSE))</f>
        <v>0</v>
      </c>
      <c r="N307" s="140">
        <f t="shared" ref="N307" si="336">+IF(A307=0,0,"2016-procena")</f>
        <v>0</v>
      </c>
      <c r="O307" s="122">
        <f>IF(A307=0,0,+VLOOKUP($A307,'по изворима и контима'!$A$12:R$499,COLUMN('по изворима и контима'!L:L),FALSE))</f>
        <v>0</v>
      </c>
    </row>
    <row r="308" spans="1:15">
      <c r="A308">
        <f t="shared" si="334"/>
        <v>0</v>
      </c>
      <c r="B308">
        <f t="shared" si="287"/>
        <v>0</v>
      </c>
      <c r="C308" s="121">
        <f>IF(A308=0,0,+spisak!A$4)</f>
        <v>0</v>
      </c>
      <c r="D308">
        <f>IF(A308=0,0,+spisak!C$4)</f>
        <v>0</v>
      </c>
      <c r="E308" s="169">
        <f>IF(A308=0,0,+spisak!#REF!)</f>
        <v>0</v>
      </c>
      <c r="F308">
        <f>IF(A308=0,0,+VLOOKUP($A308,'по изворима и контима'!$A$12:D$499,4,FALSE))</f>
        <v>0</v>
      </c>
      <c r="G308">
        <f>IF(A308=0,0,+VLOOKUP($A308,'по изворима и контима'!$A$12:G$499,5,FALSE))</f>
        <v>0</v>
      </c>
      <c r="H308">
        <f>IF(A308=0,0,+VLOOKUP($A308,'по изворима и контима'!$A$12:H$499,6,FALSE))</f>
        <v>0</v>
      </c>
      <c r="I308">
        <f>IF(A308=0,0,+VLOOKUP($A308,'по изворима и контима'!$A$12:H$499,7,FALSE))</f>
        <v>0</v>
      </c>
      <c r="J308">
        <f>IF(A308=0,0,+VLOOKUP($A308,'по изворима и контима'!$A$12:I$499,8,FALSE))</f>
        <v>0</v>
      </c>
      <c r="K308">
        <f>IF(B308=0,0,+VLOOKUP($A308,'по изворима и контима'!$A$12:J$499,9,FALSE))</f>
        <v>0</v>
      </c>
      <c r="L308">
        <f>IF($A308=0,0,+VLOOKUP($F308,spisak!$C$11:$F$30,3,FALSE))</f>
        <v>0</v>
      </c>
      <c r="M308">
        <f>IF($A308=0,0,+VLOOKUP($F308,spisak!$C$11:$F$30,4,FALSE))</f>
        <v>0</v>
      </c>
      <c r="N308" s="140">
        <f t="shared" ref="N308" si="337">+IF(A308=0,0,"2017")</f>
        <v>0</v>
      </c>
      <c r="O308" s="122">
        <f>IF(A308=0,0,+VLOOKUP($A308,'по изворима и контима'!$A$12:R$499,COLUMN('по изворима и контима'!M:M),FALSE))</f>
        <v>0</v>
      </c>
    </row>
    <row r="309" spans="1:15">
      <c r="A309">
        <f t="shared" si="334"/>
        <v>0</v>
      </c>
      <c r="B309">
        <f t="shared" si="287"/>
        <v>0</v>
      </c>
      <c r="C309" s="121">
        <f>IF(A309=0,0,+spisak!A$4)</f>
        <v>0</v>
      </c>
      <c r="D309">
        <f>IF(A309=0,0,+spisak!C$4)</f>
        <v>0</v>
      </c>
      <c r="E309" s="169">
        <f>IF(A309=0,0,+spisak!#REF!)</f>
        <v>0</v>
      </c>
      <c r="F309">
        <f>IF(A309=0,0,+VLOOKUP($A309,'по изворима и контима'!$A$12:D$499,4,FALSE))</f>
        <v>0</v>
      </c>
      <c r="G309">
        <f>IF(A309=0,0,+VLOOKUP($A309,'по изворима и контима'!$A$12:G$499,5,FALSE))</f>
        <v>0</v>
      </c>
      <c r="H309">
        <f>IF(A309=0,0,+VLOOKUP($A309,'по изворима и контима'!$A$12:H$499,6,FALSE))</f>
        <v>0</v>
      </c>
      <c r="I309">
        <f>IF(A309=0,0,+VLOOKUP($A309,'по изворима и контима'!$A$12:H$499,7,FALSE))</f>
        <v>0</v>
      </c>
      <c r="J309">
        <f>IF(A309=0,0,+VLOOKUP($A309,'по изворима и контима'!$A$12:I$499,8,FALSE))</f>
        <v>0</v>
      </c>
      <c r="K309">
        <f>IF(B309=0,0,+VLOOKUP($A309,'по изворима и контима'!$A$12:J$499,9,FALSE))</f>
        <v>0</v>
      </c>
      <c r="L309">
        <f>IF($A309=0,0,+VLOOKUP($F309,spisak!$C$11:$F$30,3,FALSE))</f>
        <v>0</v>
      </c>
      <c r="M309">
        <f>IF($A309=0,0,+VLOOKUP($F309,spisak!$C$11:$F$30,4,FALSE))</f>
        <v>0</v>
      </c>
      <c r="N309" s="140">
        <f t="shared" ref="N309" si="338">+IF(A309=0,0,"2018")</f>
        <v>0</v>
      </c>
      <c r="O309" s="122">
        <f>IF(C309=0,0,+VLOOKUP($A309,'по изворима и контима'!$A$12:R$499,COLUMN('по изворима и контима'!N:N),FALSE))</f>
        <v>0</v>
      </c>
    </row>
    <row r="310" spans="1:15">
      <c r="A310">
        <f t="shared" si="334"/>
        <v>0</v>
      </c>
      <c r="B310">
        <f t="shared" si="287"/>
        <v>0</v>
      </c>
      <c r="C310" s="121">
        <f>IF(A310=0,0,+spisak!A$4)</f>
        <v>0</v>
      </c>
      <c r="D310">
        <f>IF(A310=0,0,+spisak!C$4)</f>
        <v>0</v>
      </c>
      <c r="E310" s="169">
        <f>IF(A310=0,0,+spisak!#REF!)</f>
        <v>0</v>
      </c>
      <c r="F310">
        <f>IF(A310=0,0,+VLOOKUP($A310,'по изворима и контима'!$A$12:D$499,4,FALSE))</f>
        <v>0</v>
      </c>
      <c r="G310">
        <f>IF(A310=0,0,+VLOOKUP($A310,'по изворима и контима'!$A$12:G$499,5,FALSE))</f>
        <v>0</v>
      </c>
      <c r="H310">
        <f>IF(A310=0,0,+VLOOKUP($A310,'по изворима и контима'!$A$12:H$499,6,FALSE))</f>
        <v>0</v>
      </c>
      <c r="I310">
        <f>IF(A310=0,0,+VLOOKUP($A310,'по изворима и контима'!$A$12:H$499,7,FALSE))</f>
        <v>0</v>
      </c>
      <c r="J310">
        <f>IF(A310=0,0,+VLOOKUP($A310,'по изворима и контима'!$A$12:I$499,8,FALSE))</f>
        <v>0</v>
      </c>
      <c r="K310">
        <f>IF(B310=0,0,+VLOOKUP($A310,'по изворима и контима'!$A$12:J$499,9,FALSE))</f>
        <v>0</v>
      </c>
      <c r="L310">
        <f>IF($A310=0,0,+VLOOKUP($F310,spisak!$C$11:$F$30,3,FALSE))</f>
        <v>0</v>
      </c>
      <c r="M310">
        <f>IF($A310=0,0,+VLOOKUP($F310,spisak!$C$11:$F$30,4,FALSE))</f>
        <v>0</v>
      </c>
      <c r="N310" s="140">
        <f t="shared" ref="N310" si="339">+IF(A310=0,0,"2019")</f>
        <v>0</v>
      </c>
      <c r="O310" s="122">
        <f>IF(C310=0,0,+VLOOKUP($A310,'по изворима и контима'!$A$12:R$499,COLUMN('по изворима и контима'!O:O),FALSE))</f>
        <v>0</v>
      </c>
    </row>
    <row r="311" spans="1:15">
      <c r="A311">
        <f t="shared" si="334"/>
        <v>0</v>
      </c>
      <c r="B311">
        <f t="shared" si="287"/>
        <v>0</v>
      </c>
      <c r="C311" s="121">
        <f>IF(A311=0,0,+spisak!A$4)</f>
        <v>0</v>
      </c>
      <c r="D311">
        <f>IF(A311=0,0,+spisak!C$4)</f>
        <v>0</v>
      </c>
      <c r="E311" s="169">
        <f>IF(A311=0,0,+spisak!#REF!)</f>
        <v>0</v>
      </c>
      <c r="F311">
        <f>IF(A311=0,0,+VLOOKUP($A311,'по изворима и контима'!$A$12:D$499,4,FALSE))</f>
        <v>0</v>
      </c>
      <c r="G311">
        <f>IF(A311=0,0,+VLOOKUP($A311,'по изворима и контима'!$A$12:G$499,5,FALSE))</f>
        <v>0</v>
      </c>
      <c r="H311">
        <f>IF(A311=0,0,+VLOOKUP($A311,'по изворима и контима'!$A$12:H$499,6,FALSE))</f>
        <v>0</v>
      </c>
      <c r="I311">
        <f>IF(A311=0,0,+VLOOKUP($A311,'по изворима и контима'!$A$12:H$499,7,FALSE))</f>
        <v>0</v>
      </c>
      <c r="J311">
        <f>IF(A311=0,0,+VLOOKUP($A311,'по изворима и контима'!$A$12:I$499,8,FALSE))</f>
        <v>0</v>
      </c>
      <c r="K311">
        <f>IF(B311=0,0,+VLOOKUP($A311,'по изворима и контима'!$A$12:J$499,9,FALSE))</f>
        <v>0</v>
      </c>
      <c r="L311">
        <f>IF($A311=0,0,+VLOOKUP($F311,spisak!$C$11:$F$30,3,FALSE))</f>
        <v>0</v>
      </c>
      <c r="M311">
        <f>IF($A311=0,0,+VLOOKUP($F311,spisak!$C$11:$F$30,4,FALSE))</f>
        <v>0</v>
      </c>
      <c r="N311" s="140">
        <f t="shared" ref="N311" si="340">+IF(A311=0,0,"nakon 2019")</f>
        <v>0</v>
      </c>
      <c r="O311" s="122">
        <f>IF(C311=0,0,+VLOOKUP($A311,'по изворима и контима'!$A$12:R$499,COLUMN('по изворима и контима'!P:P),FALSE))</f>
        <v>0</v>
      </c>
    </row>
    <row r="312" spans="1:15">
      <c r="A312">
        <f>+IF(ISBLANK('по изворима и контима'!D320)=TRUE,0,1)</f>
        <v>0</v>
      </c>
      <c r="B312">
        <f t="shared" si="287"/>
        <v>0</v>
      </c>
      <c r="C312" s="121">
        <f>IF(A312=0,0,+spisak!A$4)</f>
        <v>0</v>
      </c>
      <c r="D312">
        <f>IF(A312=0,0,+spisak!C$4)</f>
        <v>0</v>
      </c>
      <c r="E312" s="169">
        <f>IF(A312=0,0,+spisak!#REF!)</f>
        <v>0</v>
      </c>
      <c r="F312">
        <f>IF(A312=0,0,+VLOOKUP($A312,'по изворима и контима'!$A$12:D$499,4,FALSE))</f>
        <v>0</v>
      </c>
      <c r="G312">
        <f>IF(A312=0,0,+VLOOKUP($A312,'по изворима и контима'!$A$12:G$499,5,FALSE))</f>
        <v>0</v>
      </c>
      <c r="H312">
        <f>IF(A312=0,0,+VLOOKUP($A312,'по изворима и контима'!$A$12:H$499,6,FALSE))</f>
        <v>0</v>
      </c>
      <c r="I312">
        <f>IF(A312=0,0,+VLOOKUP($A312,'по изворима и контима'!$A$12:H$499,7,FALSE))</f>
        <v>0</v>
      </c>
      <c r="J312">
        <f>IF(A312=0,0,+VLOOKUP($A312,'по изворима и контима'!$A$12:I$499,8,FALSE))</f>
        <v>0</v>
      </c>
      <c r="K312">
        <f>IF(B312=0,0,+VLOOKUP($A312,'по изворима и контима'!$A$12:J$499,9,FALSE))</f>
        <v>0</v>
      </c>
      <c r="L312">
        <f>IF($A312=0,0,+VLOOKUP($F312,spisak!$C$11:$F$30,3,FALSE))</f>
        <v>0</v>
      </c>
      <c r="M312">
        <f>IF($A312=0,0,+VLOOKUP($F312,spisak!$C$11:$F$30,4,FALSE))</f>
        <v>0</v>
      </c>
      <c r="N312" s="140">
        <f t="shared" ref="N312" si="341">+IF(A312=0,0,"do 2015")</f>
        <v>0</v>
      </c>
      <c r="O312" s="122">
        <f>IF(A312=0,0,+VLOOKUP($A312,'по изворима и контима'!$A$12:L$499,COLUMN('по изворима и контима'!J:J),FALSE))</f>
        <v>0</v>
      </c>
    </row>
    <row r="313" spans="1:15">
      <c r="A313">
        <f t="shared" ref="A313:A318" si="342">+A312</f>
        <v>0</v>
      </c>
      <c r="B313">
        <f t="shared" si="287"/>
        <v>0</v>
      </c>
      <c r="C313" s="121">
        <f>IF(A313=0,0,+spisak!A$4)</f>
        <v>0</v>
      </c>
      <c r="D313">
        <f>IF(A313=0,0,+spisak!C$4)</f>
        <v>0</v>
      </c>
      <c r="E313" s="169">
        <f>IF(A313=0,0,+spisak!#REF!)</f>
        <v>0</v>
      </c>
      <c r="F313">
        <f>IF(A313=0,0,+VLOOKUP($A313,'по изворима и контима'!$A$12:D$499,4,FALSE))</f>
        <v>0</v>
      </c>
      <c r="G313">
        <f>IF(A313=0,0,+VLOOKUP($A313,'по изворима и контима'!$A$12:G$499,5,FALSE))</f>
        <v>0</v>
      </c>
      <c r="H313">
        <f>IF(A313=0,0,+VLOOKUP($A313,'по изворима и контима'!$A$12:H$499,6,FALSE))</f>
        <v>0</v>
      </c>
      <c r="I313">
        <f>IF(A313=0,0,+VLOOKUP($A313,'по изворима и контима'!$A$12:H$499,7,FALSE))</f>
        <v>0</v>
      </c>
      <c r="J313">
        <f>IF(A313=0,0,+VLOOKUP($A313,'по изворима и контима'!$A$12:I$499,8,FALSE))</f>
        <v>0</v>
      </c>
      <c r="K313">
        <f>IF(B313=0,0,+VLOOKUP($A313,'по изворима и контима'!$A$12:J$499,9,FALSE))</f>
        <v>0</v>
      </c>
      <c r="L313">
        <f>IF($A313=0,0,+VLOOKUP($F313,spisak!$C$11:$F$30,3,FALSE))</f>
        <v>0</v>
      </c>
      <c r="M313">
        <f>IF($A313=0,0,+VLOOKUP($F313,spisak!$C$11:$F$30,4,FALSE))</f>
        <v>0</v>
      </c>
      <c r="N313" s="140">
        <f t="shared" ref="N313" si="343">+IF(A313=0,0,"2016-plan")</f>
        <v>0</v>
      </c>
      <c r="O313" s="122">
        <f>IF(A313=0,0,+VLOOKUP($A313,'по изворима и контима'!$A$12:R$499,COLUMN('по изворима и контима'!K:K),FALSE))</f>
        <v>0</v>
      </c>
    </row>
    <row r="314" spans="1:15">
      <c r="A314">
        <f t="shared" si="342"/>
        <v>0</v>
      </c>
      <c r="B314">
        <f t="shared" si="287"/>
        <v>0</v>
      </c>
      <c r="C314" s="121">
        <f>IF(A314=0,0,+spisak!A$4)</f>
        <v>0</v>
      </c>
      <c r="D314">
        <f>IF(A314=0,0,+spisak!C$4)</f>
        <v>0</v>
      </c>
      <c r="E314" s="169">
        <f>IF(A314=0,0,+spisak!#REF!)</f>
        <v>0</v>
      </c>
      <c r="F314">
        <f>IF(A314=0,0,+VLOOKUP($A314,'по изворима и контима'!$A$12:D$499,4,FALSE))</f>
        <v>0</v>
      </c>
      <c r="G314">
        <f>IF(A314=0,0,+VLOOKUP($A314,'по изворима и контима'!$A$12:G$499,5,FALSE))</f>
        <v>0</v>
      </c>
      <c r="H314">
        <f>IF(A314=0,0,+VLOOKUP($A314,'по изворима и контима'!$A$12:H$499,6,FALSE))</f>
        <v>0</v>
      </c>
      <c r="I314">
        <f>IF(A314=0,0,+VLOOKUP($A314,'по изворима и контима'!$A$12:H$499,7,FALSE))</f>
        <v>0</v>
      </c>
      <c r="J314">
        <f>IF(A314=0,0,+VLOOKUP($A314,'по изворима и контима'!$A$12:I$499,8,FALSE))</f>
        <v>0</v>
      </c>
      <c r="K314">
        <f>IF(B314=0,0,+VLOOKUP($A314,'по изворима и контима'!$A$12:J$499,9,FALSE))</f>
        <v>0</v>
      </c>
      <c r="L314">
        <f>IF($A314=0,0,+VLOOKUP($F314,spisak!$C$11:$F$30,3,FALSE))</f>
        <v>0</v>
      </c>
      <c r="M314">
        <f>IF($A314=0,0,+VLOOKUP($F314,spisak!$C$11:$F$30,4,FALSE))</f>
        <v>0</v>
      </c>
      <c r="N314" s="140">
        <f t="shared" ref="N314" si="344">+IF(A314=0,0,"2016-procena")</f>
        <v>0</v>
      </c>
      <c r="O314" s="122">
        <f>IF(A314=0,0,+VLOOKUP($A314,'по изворима и контима'!$A$12:R$499,COLUMN('по изворима и контима'!L:L),FALSE))</f>
        <v>0</v>
      </c>
    </row>
    <row r="315" spans="1:15">
      <c r="A315">
        <f t="shared" si="342"/>
        <v>0</v>
      </c>
      <c r="B315">
        <f t="shared" si="287"/>
        <v>0</v>
      </c>
      <c r="C315" s="121">
        <f>IF(A315=0,0,+spisak!A$4)</f>
        <v>0</v>
      </c>
      <c r="D315">
        <f>IF(A315=0,0,+spisak!C$4)</f>
        <v>0</v>
      </c>
      <c r="E315" s="169">
        <f>IF(A315=0,0,+spisak!#REF!)</f>
        <v>0</v>
      </c>
      <c r="F315">
        <f>IF(A315=0,0,+VLOOKUP($A315,'по изворима и контима'!$A$12:D$499,4,FALSE))</f>
        <v>0</v>
      </c>
      <c r="G315">
        <f>IF(A315=0,0,+VLOOKUP($A315,'по изворима и контима'!$A$12:G$499,5,FALSE))</f>
        <v>0</v>
      </c>
      <c r="H315">
        <f>IF(A315=0,0,+VLOOKUP($A315,'по изворима и контима'!$A$12:H$499,6,FALSE))</f>
        <v>0</v>
      </c>
      <c r="I315">
        <f>IF(A315=0,0,+VLOOKUP($A315,'по изворима и контима'!$A$12:H$499,7,FALSE))</f>
        <v>0</v>
      </c>
      <c r="J315">
        <f>IF(A315=0,0,+VLOOKUP($A315,'по изворима и контима'!$A$12:I$499,8,FALSE))</f>
        <v>0</v>
      </c>
      <c r="K315">
        <f>IF(B315=0,0,+VLOOKUP($A315,'по изворима и контима'!$A$12:J$499,9,FALSE))</f>
        <v>0</v>
      </c>
      <c r="L315">
        <f>IF($A315=0,0,+VLOOKUP($F315,spisak!$C$11:$F$30,3,FALSE))</f>
        <v>0</v>
      </c>
      <c r="M315">
        <f>IF($A315=0,0,+VLOOKUP($F315,spisak!$C$11:$F$30,4,FALSE))</f>
        <v>0</v>
      </c>
      <c r="N315" s="140">
        <f t="shared" ref="N315" si="345">+IF(A315=0,0,"2017")</f>
        <v>0</v>
      </c>
      <c r="O315" s="122">
        <f>IF(A315=0,0,+VLOOKUP($A315,'по изворима и контима'!$A$12:R$499,COLUMN('по изворима и контима'!M:M),FALSE))</f>
        <v>0</v>
      </c>
    </row>
    <row r="316" spans="1:15">
      <c r="A316">
        <f t="shared" si="342"/>
        <v>0</v>
      </c>
      <c r="B316">
        <f t="shared" si="287"/>
        <v>0</v>
      </c>
      <c r="C316" s="121">
        <f>IF(A316=0,0,+spisak!A$4)</f>
        <v>0</v>
      </c>
      <c r="D316">
        <f>IF(A316=0,0,+spisak!C$4)</f>
        <v>0</v>
      </c>
      <c r="E316" s="169">
        <f>IF(A316=0,0,+spisak!#REF!)</f>
        <v>0</v>
      </c>
      <c r="F316">
        <f>IF(A316=0,0,+VLOOKUP($A316,'по изворима и контима'!$A$12:D$499,4,FALSE))</f>
        <v>0</v>
      </c>
      <c r="G316">
        <f>IF(A316=0,0,+VLOOKUP($A316,'по изворима и контима'!$A$12:G$499,5,FALSE))</f>
        <v>0</v>
      </c>
      <c r="H316">
        <f>IF(A316=0,0,+VLOOKUP($A316,'по изворима и контима'!$A$12:H$499,6,FALSE))</f>
        <v>0</v>
      </c>
      <c r="I316">
        <f>IF(A316=0,0,+VLOOKUP($A316,'по изворима и контима'!$A$12:H$499,7,FALSE))</f>
        <v>0</v>
      </c>
      <c r="J316">
        <f>IF(A316=0,0,+VLOOKUP($A316,'по изворима и контима'!$A$12:I$499,8,FALSE))</f>
        <v>0</v>
      </c>
      <c r="K316">
        <f>IF(B316=0,0,+VLOOKUP($A316,'по изворима и контима'!$A$12:J$499,9,FALSE))</f>
        <v>0</v>
      </c>
      <c r="L316">
        <f>IF($A316=0,0,+VLOOKUP($F316,spisak!$C$11:$F$30,3,FALSE))</f>
        <v>0</v>
      </c>
      <c r="M316">
        <f>IF($A316=0,0,+VLOOKUP($F316,spisak!$C$11:$F$30,4,FALSE))</f>
        <v>0</v>
      </c>
      <c r="N316" s="140">
        <f t="shared" ref="N316" si="346">+IF(A316=0,0,"2018")</f>
        <v>0</v>
      </c>
      <c r="O316" s="122">
        <f>IF(C316=0,0,+VLOOKUP($A316,'по изворима и контима'!$A$12:R$499,COLUMN('по изворима и контима'!N:N),FALSE))</f>
        <v>0</v>
      </c>
    </row>
    <row r="317" spans="1:15">
      <c r="A317">
        <f t="shared" si="342"/>
        <v>0</v>
      </c>
      <c r="B317">
        <f t="shared" si="287"/>
        <v>0</v>
      </c>
      <c r="C317" s="121">
        <f>IF(A317=0,0,+spisak!A$4)</f>
        <v>0</v>
      </c>
      <c r="D317">
        <f>IF(A317=0,0,+spisak!C$4)</f>
        <v>0</v>
      </c>
      <c r="E317" s="169">
        <f>IF(A317=0,0,+spisak!#REF!)</f>
        <v>0</v>
      </c>
      <c r="F317">
        <f>IF(A317=0,0,+VLOOKUP($A317,'по изворима и контима'!$A$12:D$499,4,FALSE))</f>
        <v>0</v>
      </c>
      <c r="G317">
        <f>IF(A317=0,0,+VLOOKUP($A317,'по изворима и контима'!$A$12:G$499,5,FALSE))</f>
        <v>0</v>
      </c>
      <c r="H317">
        <f>IF(A317=0,0,+VLOOKUP($A317,'по изворима и контима'!$A$12:H$499,6,FALSE))</f>
        <v>0</v>
      </c>
      <c r="I317">
        <f>IF(A317=0,0,+VLOOKUP($A317,'по изворима и контима'!$A$12:H$499,7,FALSE))</f>
        <v>0</v>
      </c>
      <c r="J317">
        <f>IF(A317=0,0,+VLOOKUP($A317,'по изворима и контима'!$A$12:I$499,8,FALSE))</f>
        <v>0</v>
      </c>
      <c r="K317">
        <f>IF(B317=0,0,+VLOOKUP($A317,'по изворима и контима'!$A$12:J$499,9,FALSE))</f>
        <v>0</v>
      </c>
      <c r="L317">
        <f>IF($A317=0,0,+VLOOKUP($F317,spisak!$C$11:$F$30,3,FALSE))</f>
        <v>0</v>
      </c>
      <c r="M317">
        <f>IF($A317=0,0,+VLOOKUP($F317,spisak!$C$11:$F$30,4,FALSE))</f>
        <v>0</v>
      </c>
      <c r="N317" s="140">
        <f t="shared" ref="N317" si="347">+IF(A317=0,0,"2019")</f>
        <v>0</v>
      </c>
      <c r="O317" s="122">
        <f>IF(C317=0,0,+VLOOKUP($A317,'по изворима и контима'!$A$12:R$499,COLUMN('по изворима и контима'!O:O),FALSE))</f>
        <v>0</v>
      </c>
    </row>
    <row r="318" spans="1:15">
      <c r="A318">
        <f t="shared" si="342"/>
        <v>0</v>
      </c>
      <c r="B318">
        <f t="shared" si="287"/>
        <v>0</v>
      </c>
      <c r="C318" s="121">
        <f>IF(A318=0,0,+spisak!A$4)</f>
        <v>0</v>
      </c>
      <c r="D318">
        <f>IF(A318=0,0,+spisak!C$4)</f>
        <v>0</v>
      </c>
      <c r="E318" s="169">
        <f>IF(A318=0,0,+spisak!#REF!)</f>
        <v>0</v>
      </c>
      <c r="F318">
        <f>IF(A318=0,0,+VLOOKUP($A318,'по изворима и контима'!$A$12:D$499,4,FALSE))</f>
        <v>0</v>
      </c>
      <c r="G318">
        <f>IF(A318=0,0,+VLOOKUP($A318,'по изворима и контима'!$A$12:G$499,5,FALSE))</f>
        <v>0</v>
      </c>
      <c r="H318">
        <f>IF(A318=0,0,+VLOOKUP($A318,'по изворима и контима'!$A$12:H$499,6,FALSE))</f>
        <v>0</v>
      </c>
      <c r="I318">
        <f>IF(A318=0,0,+VLOOKUP($A318,'по изворима и контима'!$A$12:H$499,7,FALSE))</f>
        <v>0</v>
      </c>
      <c r="J318">
        <f>IF(A318=0,0,+VLOOKUP($A318,'по изворима и контима'!$A$12:I$499,8,FALSE))</f>
        <v>0</v>
      </c>
      <c r="K318">
        <f>IF(B318=0,0,+VLOOKUP($A318,'по изворима и контима'!$A$12:J$499,9,FALSE))</f>
        <v>0</v>
      </c>
      <c r="L318">
        <f>IF($A318=0,0,+VLOOKUP($F318,spisak!$C$11:$F$30,3,FALSE))</f>
        <v>0</v>
      </c>
      <c r="M318">
        <f>IF($A318=0,0,+VLOOKUP($F318,spisak!$C$11:$F$30,4,FALSE))</f>
        <v>0</v>
      </c>
      <c r="N318" s="140">
        <f t="shared" ref="N318" si="348">+IF(A318=0,0,"nakon 2019")</f>
        <v>0</v>
      </c>
      <c r="O318" s="122">
        <f>IF(C318=0,0,+VLOOKUP($A318,'по изворима и контима'!$A$12:R$499,COLUMN('по изворима и контима'!P:P),FALSE))</f>
        <v>0</v>
      </c>
    </row>
    <row r="319" spans="1:15">
      <c r="A319">
        <f>+IF(MAX(A$4:A316)&gt;=A$1,0,MAX(A$4:A316)+1)</f>
        <v>0</v>
      </c>
      <c r="B319">
        <f t="shared" si="287"/>
        <v>0</v>
      </c>
      <c r="C319" s="121">
        <f>IF(A319=0,0,+spisak!A$4)</f>
        <v>0</v>
      </c>
      <c r="D319">
        <f>IF(A319=0,0,+spisak!C$4)</f>
        <v>0</v>
      </c>
      <c r="E319" s="169">
        <f>IF(A319=0,0,+spisak!#REF!)</f>
        <v>0</v>
      </c>
      <c r="F319">
        <f>IF(A319=0,0,+VLOOKUP($A319,'по изворима и контима'!$A$12:D$499,4,FALSE))</f>
        <v>0</v>
      </c>
      <c r="G319">
        <f>IF(A319=0,0,+VLOOKUP($A319,'по изворима и контима'!$A$12:G$499,5,FALSE))</f>
        <v>0</v>
      </c>
      <c r="H319">
        <f>IF(A319=0,0,+VLOOKUP($A319,'по изворима и контима'!$A$12:H$499,6,FALSE))</f>
        <v>0</v>
      </c>
      <c r="I319">
        <f>IF(A319=0,0,+VLOOKUP($A319,'по изворима и контима'!$A$12:H$499,7,FALSE))</f>
        <v>0</v>
      </c>
      <c r="J319">
        <f>IF(A319=0,0,+VLOOKUP($A319,'по изворима и контима'!$A$12:I$499,8,FALSE))</f>
        <v>0</v>
      </c>
      <c r="K319">
        <f>IF(B319=0,0,+VLOOKUP($A319,'по изворима и контима'!$A$12:J$499,9,FALSE))</f>
        <v>0</v>
      </c>
      <c r="L319">
        <f>IF($A319=0,0,+VLOOKUP($F319,spisak!$C$11:$F$30,3,FALSE))</f>
        <v>0</v>
      </c>
      <c r="M319">
        <f>IF($A319=0,0,+VLOOKUP($F319,spisak!$C$11:$F$30,4,FALSE))</f>
        <v>0</v>
      </c>
      <c r="N319" s="140">
        <f t="shared" ref="N319" si="349">+IF(A319=0,0,"do 2015")</f>
        <v>0</v>
      </c>
      <c r="O319" s="122">
        <f>IF(A319=0,0,+VLOOKUP($A319,'по изворима и контима'!$A$12:L$499,COLUMN('по изворима и контима'!J:J),FALSE))</f>
        <v>0</v>
      </c>
    </row>
    <row r="320" spans="1:15">
      <c r="A320">
        <f>+A319</f>
        <v>0</v>
      </c>
      <c r="B320">
        <f t="shared" si="287"/>
        <v>0</v>
      </c>
      <c r="C320" s="121">
        <f>IF(A320=0,0,+spisak!A$4)</f>
        <v>0</v>
      </c>
      <c r="D320">
        <f>IF(A320=0,0,+spisak!C$4)</f>
        <v>0</v>
      </c>
      <c r="E320" s="169">
        <f>IF(A320=0,0,+spisak!#REF!)</f>
        <v>0</v>
      </c>
      <c r="F320">
        <f>IF(A320=0,0,+VLOOKUP($A320,'по изворима и контима'!$A$12:D$499,4,FALSE))</f>
        <v>0</v>
      </c>
      <c r="G320">
        <f>IF(A320=0,0,+VLOOKUP($A320,'по изворима и контима'!$A$12:G$499,5,FALSE))</f>
        <v>0</v>
      </c>
      <c r="H320">
        <f>IF(A320=0,0,+VLOOKUP($A320,'по изворима и контима'!$A$12:H$499,6,FALSE))</f>
        <v>0</v>
      </c>
      <c r="I320">
        <f>IF(A320=0,0,+VLOOKUP($A320,'по изворима и контима'!$A$12:H$499,7,FALSE))</f>
        <v>0</v>
      </c>
      <c r="J320">
        <f>IF(A320=0,0,+VLOOKUP($A320,'по изворима и контима'!$A$12:I$499,8,FALSE))</f>
        <v>0</v>
      </c>
      <c r="K320">
        <f>IF(B320=0,0,+VLOOKUP($A320,'по изворима и контима'!$A$12:J$499,9,FALSE))</f>
        <v>0</v>
      </c>
      <c r="L320">
        <f>IF($A320=0,0,+VLOOKUP($F320,spisak!$C$11:$F$30,3,FALSE))</f>
        <v>0</v>
      </c>
      <c r="M320">
        <f>IF($A320=0,0,+VLOOKUP($F320,spisak!$C$11:$F$30,4,FALSE))</f>
        <v>0</v>
      </c>
      <c r="N320" s="140">
        <f t="shared" ref="N320" si="350">+IF(A320=0,0,"2016-plan")</f>
        <v>0</v>
      </c>
      <c r="O320" s="122">
        <f>IF(A320=0,0,+VLOOKUP($A320,'по изворима и контима'!$A$12:R$499,COLUMN('по изворима и контима'!K:K),FALSE))</f>
        <v>0</v>
      </c>
    </row>
    <row r="321" spans="1:15">
      <c r="A321">
        <f t="shared" ref="A321:A332" si="351">+A320</f>
        <v>0</v>
      </c>
      <c r="B321">
        <f t="shared" si="287"/>
        <v>0</v>
      </c>
      <c r="C321" s="121">
        <f>IF(A321=0,0,+spisak!A$4)</f>
        <v>0</v>
      </c>
      <c r="D321">
        <f>IF(A321=0,0,+spisak!C$4)</f>
        <v>0</v>
      </c>
      <c r="E321" s="169">
        <f>IF(A321=0,0,+spisak!#REF!)</f>
        <v>0</v>
      </c>
      <c r="F321">
        <f>IF(A321=0,0,+VLOOKUP($A321,'по изворима и контима'!$A$12:D$499,4,FALSE))</f>
        <v>0</v>
      </c>
      <c r="G321">
        <f>IF(A321=0,0,+VLOOKUP($A321,'по изворима и контима'!$A$12:G$499,5,FALSE))</f>
        <v>0</v>
      </c>
      <c r="H321">
        <f>IF(A321=0,0,+VLOOKUP($A321,'по изворима и контима'!$A$12:H$499,6,FALSE))</f>
        <v>0</v>
      </c>
      <c r="I321">
        <f>IF(A321=0,0,+VLOOKUP($A321,'по изворима и контима'!$A$12:H$499,7,FALSE))</f>
        <v>0</v>
      </c>
      <c r="J321">
        <f>IF(A321=0,0,+VLOOKUP($A321,'по изворима и контима'!$A$12:I$499,8,FALSE))</f>
        <v>0</v>
      </c>
      <c r="K321">
        <f>IF(B321=0,0,+VLOOKUP($A321,'по изворима и контима'!$A$12:J$499,9,FALSE))</f>
        <v>0</v>
      </c>
      <c r="L321">
        <f>IF($A321=0,0,+VLOOKUP($F321,spisak!$C$11:$F$30,3,FALSE))</f>
        <v>0</v>
      </c>
      <c r="M321">
        <f>IF($A321=0,0,+VLOOKUP($F321,spisak!$C$11:$F$30,4,FALSE))</f>
        <v>0</v>
      </c>
      <c r="N321" s="140">
        <f t="shared" ref="N321" si="352">+IF(A321=0,0,"2016-procena")</f>
        <v>0</v>
      </c>
      <c r="O321" s="122">
        <f>IF(A321=0,0,+VLOOKUP($A321,'по изворима и контима'!$A$12:R$499,COLUMN('по изворима и контима'!L:L),FALSE))</f>
        <v>0</v>
      </c>
    </row>
    <row r="322" spans="1:15">
      <c r="A322">
        <f t="shared" si="351"/>
        <v>0</v>
      </c>
      <c r="B322">
        <f t="shared" si="287"/>
        <v>0</v>
      </c>
      <c r="C322" s="121">
        <f>IF(A322=0,0,+spisak!A$4)</f>
        <v>0</v>
      </c>
      <c r="D322">
        <f>IF(A322=0,0,+spisak!C$4)</f>
        <v>0</v>
      </c>
      <c r="E322" s="169">
        <f>IF(A322=0,0,+spisak!#REF!)</f>
        <v>0</v>
      </c>
      <c r="F322">
        <f>IF(A322=0,0,+VLOOKUP($A322,'по изворима и контима'!$A$12:D$499,4,FALSE))</f>
        <v>0</v>
      </c>
      <c r="G322">
        <f>IF(A322=0,0,+VLOOKUP($A322,'по изворима и контима'!$A$12:G$499,5,FALSE))</f>
        <v>0</v>
      </c>
      <c r="H322">
        <f>IF(A322=0,0,+VLOOKUP($A322,'по изворима и контима'!$A$12:H$499,6,FALSE))</f>
        <v>0</v>
      </c>
      <c r="I322">
        <f>IF(A322=0,0,+VLOOKUP($A322,'по изворима и контима'!$A$12:H$499,7,FALSE))</f>
        <v>0</v>
      </c>
      <c r="J322">
        <f>IF(A322=0,0,+VLOOKUP($A322,'по изворима и контима'!$A$12:I$499,8,FALSE))</f>
        <v>0</v>
      </c>
      <c r="K322">
        <f>IF(B322=0,0,+VLOOKUP($A322,'по изворима и контима'!$A$12:J$499,9,FALSE))</f>
        <v>0</v>
      </c>
      <c r="L322">
        <f>IF($A322=0,0,+VLOOKUP($F322,spisak!$C$11:$F$30,3,FALSE))</f>
        <v>0</v>
      </c>
      <c r="M322">
        <f>IF($A322=0,0,+VLOOKUP($F322,spisak!$C$11:$F$30,4,FALSE))</f>
        <v>0</v>
      </c>
      <c r="N322" s="140">
        <f t="shared" ref="N322" si="353">+IF(A322=0,0,"2017")</f>
        <v>0</v>
      </c>
      <c r="O322" s="122">
        <f>IF(A322=0,0,+VLOOKUP($A322,'по изворима и контима'!$A$12:R$499,COLUMN('по изворима и контима'!M:M),FALSE))</f>
        <v>0</v>
      </c>
    </row>
    <row r="323" spans="1:15">
      <c r="A323">
        <f t="shared" si="351"/>
        <v>0</v>
      </c>
      <c r="B323">
        <f t="shared" si="287"/>
        <v>0</v>
      </c>
      <c r="C323" s="121">
        <f>IF(A323=0,0,+spisak!A$4)</f>
        <v>0</v>
      </c>
      <c r="D323">
        <f>IF(A323=0,0,+spisak!C$4)</f>
        <v>0</v>
      </c>
      <c r="E323" s="169">
        <f>IF(A323=0,0,+spisak!#REF!)</f>
        <v>0</v>
      </c>
      <c r="F323">
        <f>IF(A323=0,0,+VLOOKUP($A323,'по изворима и контима'!$A$12:D$499,4,FALSE))</f>
        <v>0</v>
      </c>
      <c r="G323">
        <f>IF(A323=0,0,+VLOOKUP($A323,'по изворима и контима'!$A$12:G$499,5,FALSE))</f>
        <v>0</v>
      </c>
      <c r="H323">
        <f>IF(A323=0,0,+VLOOKUP($A323,'по изворима и контима'!$A$12:H$499,6,FALSE))</f>
        <v>0</v>
      </c>
      <c r="I323">
        <f>IF(A323=0,0,+VLOOKUP($A323,'по изворима и контима'!$A$12:H$499,7,FALSE))</f>
        <v>0</v>
      </c>
      <c r="J323">
        <f>IF(A323=0,0,+VLOOKUP($A323,'по изворима и контима'!$A$12:I$499,8,FALSE))</f>
        <v>0</v>
      </c>
      <c r="K323">
        <f>IF(B323=0,0,+VLOOKUP($A323,'по изворима и контима'!$A$12:J$499,9,FALSE))</f>
        <v>0</v>
      </c>
      <c r="L323">
        <f>IF($A323=0,0,+VLOOKUP($F323,spisak!$C$11:$F$30,3,FALSE))</f>
        <v>0</v>
      </c>
      <c r="M323">
        <f>IF($A323=0,0,+VLOOKUP($F323,spisak!$C$11:$F$30,4,FALSE))</f>
        <v>0</v>
      </c>
      <c r="N323" s="140">
        <f t="shared" ref="N323" si="354">+IF(A323=0,0,"2018")</f>
        <v>0</v>
      </c>
      <c r="O323" s="122">
        <f>IF(C323=0,0,+VLOOKUP($A323,'по изворима и контима'!$A$12:R$499,COLUMN('по изворима и контима'!N:N),FALSE))</f>
        <v>0</v>
      </c>
    </row>
    <row r="324" spans="1:15">
      <c r="A324">
        <f t="shared" si="351"/>
        <v>0</v>
      </c>
      <c r="B324">
        <f t="shared" si="287"/>
        <v>0</v>
      </c>
      <c r="C324" s="121">
        <f>IF(A324=0,0,+spisak!A$4)</f>
        <v>0</v>
      </c>
      <c r="D324">
        <f>IF(A324=0,0,+spisak!C$4)</f>
        <v>0</v>
      </c>
      <c r="E324" s="169">
        <f>IF(A324=0,0,+spisak!#REF!)</f>
        <v>0</v>
      </c>
      <c r="F324">
        <f>IF(A324=0,0,+VLOOKUP($A324,'по изворима и контима'!$A$12:D$499,4,FALSE))</f>
        <v>0</v>
      </c>
      <c r="G324">
        <f>IF(A324=0,0,+VLOOKUP($A324,'по изворима и контима'!$A$12:G$499,5,FALSE))</f>
        <v>0</v>
      </c>
      <c r="H324">
        <f>IF(A324=0,0,+VLOOKUP($A324,'по изворима и контима'!$A$12:H$499,6,FALSE))</f>
        <v>0</v>
      </c>
      <c r="I324">
        <f>IF(A324=0,0,+VLOOKUP($A324,'по изворима и контима'!$A$12:H$499,7,FALSE))</f>
        <v>0</v>
      </c>
      <c r="J324">
        <f>IF(A324=0,0,+VLOOKUP($A324,'по изворима и контима'!$A$12:I$499,8,FALSE))</f>
        <v>0</v>
      </c>
      <c r="K324">
        <f>IF(B324=0,0,+VLOOKUP($A324,'по изворима и контима'!$A$12:J$499,9,FALSE))</f>
        <v>0</v>
      </c>
      <c r="L324">
        <f>IF($A324=0,0,+VLOOKUP($F324,spisak!$C$11:$F$30,3,FALSE))</f>
        <v>0</v>
      </c>
      <c r="M324">
        <f>IF($A324=0,0,+VLOOKUP($F324,spisak!$C$11:$F$30,4,FALSE))</f>
        <v>0</v>
      </c>
      <c r="N324" s="140">
        <f t="shared" ref="N324" si="355">+IF(A324=0,0,"2019")</f>
        <v>0</v>
      </c>
      <c r="O324" s="122">
        <f>IF(C324=0,0,+VLOOKUP($A324,'по изворима и контима'!$A$12:R$499,COLUMN('по изворима и контима'!O:O),FALSE))</f>
        <v>0</v>
      </c>
    </row>
    <row r="325" spans="1:15">
      <c r="A325">
        <f t="shared" si="351"/>
        <v>0</v>
      </c>
      <c r="B325">
        <f t="shared" si="287"/>
        <v>0</v>
      </c>
      <c r="C325" s="121">
        <f>IF(A325=0,0,+spisak!A$4)</f>
        <v>0</v>
      </c>
      <c r="D325">
        <f>IF(A325=0,0,+spisak!C$4)</f>
        <v>0</v>
      </c>
      <c r="E325" s="169">
        <f>IF(A325=0,0,+spisak!#REF!)</f>
        <v>0</v>
      </c>
      <c r="F325">
        <f>IF(A325=0,0,+VLOOKUP($A325,'по изворима и контима'!$A$12:D$499,4,FALSE))</f>
        <v>0</v>
      </c>
      <c r="G325">
        <f>IF(A325=0,0,+VLOOKUP($A325,'по изворима и контима'!$A$12:G$499,5,FALSE))</f>
        <v>0</v>
      </c>
      <c r="H325">
        <f>IF(A325=0,0,+VLOOKUP($A325,'по изворима и контима'!$A$12:H$499,6,FALSE))</f>
        <v>0</v>
      </c>
      <c r="I325">
        <f>IF(A325=0,0,+VLOOKUP($A325,'по изворима и контима'!$A$12:H$499,7,FALSE))</f>
        <v>0</v>
      </c>
      <c r="J325">
        <f>IF(A325=0,0,+VLOOKUP($A325,'по изворима и контима'!$A$12:I$499,8,FALSE))</f>
        <v>0</v>
      </c>
      <c r="K325">
        <f>IF(B325=0,0,+VLOOKUP($A325,'по изворима и контима'!$A$12:J$499,9,FALSE))</f>
        <v>0</v>
      </c>
      <c r="L325">
        <f>IF($A325=0,0,+VLOOKUP($F325,spisak!$C$11:$F$30,3,FALSE))</f>
        <v>0</v>
      </c>
      <c r="M325">
        <f>IF($A325=0,0,+VLOOKUP($F325,spisak!$C$11:$F$30,4,FALSE))</f>
        <v>0</v>
      </c>
      <c r="N325" s="140">
        <f t="shared" ref="N325" si="356">+IF(A325=0,0,"nakon 2019")</f>
        <v>0</v>
      </c>
      <c r="O325" s="122">
        <f>IF(C325=0,0,+VLOOKUP($A325,'по изворима и контима'!$A$12:R$499,COLUMN('по изворима и контима'!P:P),FALSE))</f>
        <v>0</v>
      </c>
    </row>
    <row r="326" spans="1:15">
      <c r="A326">
        <f>+IF(MAX(A$4:A323)&gt;=A$1,0,MAX(A$4:A323)+1)</f>
        <v>0</v>
      </c>
      <c r="B326">
        <f t="shared" si="287"/>
        <v>0</v>
      </c>
      <c r="C326" s="121">
        <f>IF(A326=0,0,+spisak!A$4)</f>
        <v>0</v>
      </c>
      <c r="D326">
        <f>IF(A326=0,0,+spisak!C$4)</f>
        <v>0</v>
      </c>
      <c r="E326" s="169">
        <f>IF(A326=0,0,+spisak!#REF!)</f>
        <v>0</v>
      </c>
      <c r="F326">
        <f>IF(A326=0,0,+VLOOKUP($A326,'по изворима и контима'!$A$12:D$499,4,FALSE))</f>
        <v>0</v>
      </c>
      <c r="G326">
        <f>IF(A326=0,0,+VLOOKUP($A326,'по изворима и контима'!$A$12:G$499,5,FALSE))</f>
        <v>0</v>
      </c>
      <c r="H326">
        <f>IF(A326=0,0,+VLOOKUP($A326,'по изворима и контима'!$A$12:H$499,6,FALSE))</f>
        <v>0</v>
      </c>
      <c r="I326">
        <f>IF(A326=0,0,+VLOOKUP($A326,'по изворима и контима'!$A$12:H$499,7,FALSE))</f>
        <v>0</v>
      </c>
      <c r="J326">
        <f>IF(A326=0,0,+VLOOKUP($A326,'по изворима и контима'!$A$12:I$499,8,FALSE))</f>
        <v>0</v>
      </c>
      <c r="K326">
        <f>IF(B326=0,0,+VLOOKUP($A326,'по изворима и контима'!$A$12:J$499,9,FALSE))</f>
        <v>0</v>
      </c>
      <c r="L326">
        <f>IF($A326=0,0,+VLOOKUP($F326,spisak!$C$11:$F$30,3,FALSE))</f>
        <v>0</v>
      </c>
      <c r="M326">
        <f>IF($A326=0,0,+VLOOKUP($F326,spisak!$C$11:$F$30,4,FALSE))</f>
        <v>0</v>
      </c>
      <c r="N326" s="140">
        <f t="shared" ref="N326" si="357">+IF(A326=0,0,"do 2015")</f>
        <v>0</v>
      </c>
      <c r="O326" s="122">
        <f>IF(A326=0,0,+VLOOKUP($A326,'по изворима и контима'!$A$12:L$499,COLUMN('по изворима и контима'!J:J),FALSE))</f>
        <v>0</v>
      </c>
    </row>
    <row r="327" spans="1:15">
      <c r="A327">
        <f>+A326</f>
        <v>0</v>
      </c>
      <c r="B327">
        <f t="shared" si="287"/>
        <v>0</v>
      </c>
      <c r="C327" s="121">
        <f>IF(A327=0,0,+spisak!A$4)</f>
        <v>0</v>
      </c>
      <c r="D327">
        <f>IF(A327=0,0,+spisak!C$4)</f>
        <v>0</v>
      </c>
      <c r="E327" s="169">
        <f>IF(A327=0,0,+spisak!#REF!)</f>
        <v>0</v>
      </c>
      <c r="F327">
        <f>IF(A327=0,0,+VLOOKUP($A327,'по изворима и контима'!$A$12:D$499,4,FALSE))</f>
        <v>0</v>
      </c>
      <c r="G327">
        <f>IF(A327=0,0,+VLOOKUP($A327,'по изворима и контима'!$A$12:G$499,5,FALSE))</f>
        <v>0</v>
      </c>
      <c r="H327">
        <f>IF(A327=0,0,+VLOOKUP($A327,'по изворима и контима'!$A$12:H$499,6,FALSE))</f>
        <v>0</v>
      </c>
      <c r="I327">
        <f>IF(A327=0,0,+VLOOKUP($A327,'по изворима и контима'!$A$12:H$499,7,FALSE))</f>
        <v>0</v>
      </c>
      <c r="J327">
        <f>IF(A327=0,0,+VLOOKUP($A327,'по изворима и контима'!$A$12:I$499,8,FALSE))</f>
        <v>0</v>
      </c>
      <c r="K327">
        <f>IF(B327=0,0,+VLOOKUP($A327,'по изворима и контима'!$A$12:J$499,9,FALSE))</f>
        <v>0</v>
      </c>
      <c r="L327">
        <f>IF($A327=0,0,+VLOOKUP($F327,spisak!$C$11:$F$30,3,FALSE))</f>
        <v>0</v>
      </c>
      <c r="M327">
        <f>IF($A327=0,0,+VLOOKUP($F327,spisak!$C$11:$F$30,4,FALSE))</f>
        <v>0</v>
      </c>
      <c r="N327" s="140">
        <f t="shared" ref="N327" si="358">+IF(A327=0,0,"2016-plan")</f>
        <v>0</v>
      </c>
      <c r="O327" s="122">
        <f>IF(A327=0,0,+VLOOKUP($A327,'по изворима и контима'!$A$12:R$499,COLUMN('по изворима и контима'!K:K),FALSE))</f>
        <v>0</v>
      </c>
    </row>
    <row r="328" spans="1:15">
      <c r="A328">
        <f t="shared" si="351"/>
        <v>0</v>
      </c>
      <c r="B328">
        <f t="shared" ref="B328:B391" si="359">+IF(A328&gt;0,+B327+1,0)</f>
        <v>0</v>
      </c>
      <c r="C328" s="121">
        <f>IF(A328=0,0,+spisak!A$4)</f>
        <v>0</v>
      </c>
      <c r="D328">
        <f>IF(A328=0,0,+spisak!C$4)</f>
        <v>0</v>
      </c>
      <c r="E328" s="169">
        <f>IF(A328=0,0,+spisak!#REF!)</f>
        <v>0</v>
      </c>
      <c r="F328">
        <f>IF(A328=0,0,+VLOOKUP($A328,'по изворима и контима'!$A$12:D$499,4,FALSE))</f>
        <v>0</v>
      </c>
      <c r="G328">
        <f>IF(A328=0,0,+VLOOKUP($A328,'по изворима и контима'!$A$12:G$499,5,FALSE))</f>
        <v>0</v>
      </c>
      <c r="H328">
        <f>IF(A328=0,0,+VLOOKUP($A328,'по изворима и контима'!$A$12:H$499,6,FALSE))</f>
        <v>0</v>
      </c>
      <c r="I328">
        <f>IF(A328=0,0,+VLOOKUP($A328,'по изворима и контима'!$A$12:H$499,7,FALSE))</f>
        <v>0</v>
      </c>
      <c r="J328">
        <f>IF(A328=0,0,+VLOOKUP($A328,'по изворима и контима'!$A$12:I$499,8,FALSE))</f>
        <v>0</v>
      </c>
      <c r="K328">
        <f>IF(B328=0,0,+VLOOKUP($A328,'по изворима и контима'!$A$12:J$499,9,FALSE))</f>
        <v>0</v>
      </c>
      <c r="L328">
        <f>IF($A328=0,0,+VLOOKUP($F328,spisak!$C$11:$F$30,3,FALSE))</f>
        <v>0</v>
      </c>
      <c r="M328">
        <f>IF($A328=0,0,+VLOOKUP($F328,spisak!$C$11:$F$30,4,FALSE))</f>
        <v>0</v>
      </c>
      <c r="N328" s="140">
        <f t="shared" ref="N328" si="360">+IF(A328=0,0,"2016-procena")</f>
        <v>0</v>
      </c>
      <c r="O328" s="122">
        <f>IF(A328=0,0,+VLOOKUP($A328,'по изворима и контима'!$A$12:R$499,COLUMN('по изворима и контима'!L:L),FALSE))</f>
        <v>0</v>
      </c>
    </row>
    <row r="329" spans="1:15">
      <c r="A329">
        <f t="shared" si="351"/>
        <v>0</v>
      </c>
      <c r="B329">
        <f t="shared" si="359"/>
        <v>0</v>
      </c>
      <c r="C329" s="121">
        <f>IF(A329=0,0,+spisak!A$4)</f>
        <v>0</v>
      </c>
      <c r="D329">
        <f>IF(A329=0,0,+spisak!C$4)</f>
        <v>0</v>
      </c>
      <c r="E329" s="169">
        <f>IF(A329=0,0,+spisak!#REF!)</f>
        <v>0</v>
      </c>
      <c r="F329">
        <f>IF(A329=0,0,+VLOOKUP($A329,'по изворима и контима'!$A$12:D$499,4,FALSE))</f>
        <v>0</v>
      </c>
      <c r="G329">
        <f>IF(A329=0,0,+VLOOKUP($A329,'по изворима и контима'!$A$12:G$499,5,FALSE))</f>
        <v>0</v>
      </c>
      <c r="H329">
        <f>IF(A329=0,0,+VLOOKUP($A329,'по изворима и контима'!$A$12:H$499,6,FALSE))</f>
        <v>0</v>
      </c>
      <c r="I329">
        <f>IF(A329=0,0,+VLOOKUP($A329,'по изворима и контима'!$A$12:H$499,7,FALSE))</f>
        <v>0</v>
      </c>
      <c r="J329">
        <f>IF(A329=0,0,+VLOOKUP($A329,'по изворима и контима'!$A$12:I$499,8,FALSE))</f>
        <v>0</v>
      </c>
      <c r="K329">
        <f>IF(B329=0,0,+VLOOKUP($A329,'по изворима и контима'!$A$12:J$499,9,FALSE))</f>
        <v>0</v>
      </c>
      <c r="L329">
        <f>IF($A329=0,0,+VLOOKUP($F329,spisak!$C$11:$F$30,3,FALSE))</f>
        <v>0</v>
      </c>
      <c r="M329">
        <f>IF($A329=0,0,+VLOOKUP($F329,spisak!$C$11:$F$30,4,FALSE))</f>
        <v>0</v>
      </c>
      <c r="N329" s="140">
        <f t="shared" ref="N329" si="361">+IF(A329=0,0,"2017")</f>
        <v>0</v>
      </c>
      <c r="O329" s="122">
        <f>IF(A329=0,0,+VLOOKUP($A329,'по изворима и контима'!$A$12:R$499,COLUMN('по изворима и контима'!M:M),FALSE))</f>
        <v>0</v>
      </c>
    </row>
    <row r="330" spans="1:15">
      <c r="A330">
        <f t="shared" si="351"/>
        <v>0</v>
      </c>
      <c r="B330">
        <f t="shared" si="359"/>
        <v>0</v>
      </c>
      <c r="C330" s="121">
        <f>IF(A330=0,0,+spisak!A$4)</f>
        <v>0</v>
      </c>
      <c r="D330">
        <f>IF(A330=0,0,+spisak!C$4)</f>
        <v>0</v>
      </c>
      <c r="E330" s="169">
        <f>IF(A330=0,0,+spisak!#REF!)</f>
        <v>0</v>
      </c>
      <c r="F330">
        <f>IF(A330=0,0,+VLOOKUP($A330,'по изворима и контима'!$A$12:D$499,4,FALSE))</f>
        <v>0</v>
      </c>
      <c r="G330">
        <f>IF(A330=0,0,+VLOOKUP($A330,'по изворима и контима'!$A$12:G$499,5,FALSE))</f>
        <v>0</v>
      </c>
      <c r="H330">
        <f>IF(A330=0,0,+VLOOKUP($A330,'по изворима и контима'!$A$12:H$499,6,FALSE))</f>
        <v>0</v>
      </c>
      <c r="I330">
        <f>IF(A330=0,0,+VLOOKUP($A330,'по изворима и контима'!$A$12:H$499,7,FALSE))</f>
        <v>0</v>
      </c>
      <c r="J330">
        <f>IF(A330=0,0,+VLOOKUP($A330,'по изворима и контима'!$A$12:I$499,8,FALSE))</f>
        <v>0</v>
      </c>
      <c r="K330">
        <f>IF(B330=0,0,+VLOOKUP($A330,'по изворима и контима'!$A$12:J$499,9,FALSE))</f>
        <v>0</v>
      </c>
      <c r="L330">
        <f>IF($A330=0,0,+VLOOKUP($F330,spisak!$C$11:$F$30,3,FALSE))</f>
        <v>0</v>
      </c>
      <c r="M330">
        <f>IF($A330=0,0,+VLOOKUP($F330,spisak!$C$11:$F$30,4,FALSE))</f>
        <v>0</v>
      </c>
      <c r="N330" s="140">
        <f t="shared" ref="N330" si="362">+IF(A330=0,0,"2018")</f>
        <v>0</v>
      </c>
      <c r="O330" s="122">
        <f>IF(C330=0,0,+VLOOKUP($A330,'по изворима и контима'!$A$12:R$499,COLUMN('по изворима и контима'!N:N),FALSE))</f>
        <v>0</v>
      </c>
    </row>
    <row r="331" spans="1:15">
      <c r="A331">
        <f t="shared" si="351"/>
        <v>0</v>
      </c>
      <c r="B331">
        <f t="shared" si="359"/>
        <v>0</v>
      </c>
      <c r="C331" s="121">
        <f>IF(A331=0,0,+spisak!A$4)</f>
        <v>0</v>
      </c>
      <c r="D331">
        <f>IF(A331=0,0,+spisak!C$4)</f>
        <v>0</v>
      </c>
      <c r="E331" s="169">
        <f>IF(A331=0,0,+spisak!#REF!)</f>
        <v>0</v>
      </c>
      <c r="F331">
        <f>IF(A331=0,0,+VLOOKUP($A331,'по изворима и контима'!$A$12:D$499,4,FALSE))</f>
        <v>0</v>
      </c>
      <c r="G331">
        <f>IF(A331=0,0,+VLOOKUP($A331,'по изворима и контима'!$A$12:G$499,5,FALSE))</f>
        <v>0</v>
      </c>
      <c r="H331">
        <f>IF(A331=0,0,+VLOOKUP($A331,'по изворима и контима'!$A$12:H$499,6,FALSE))</f>
        <v>0</v>
      </c>
      <c r="I331">
        <f>IF(A331=0,0,+VLOOKUP($A331,'по изворима и контима'!$A$12:H$499,7,FALSE))</f>
        <v>0</v>
      </c>
      <c r="J331">
        <f>IF(A331=0,0,+VLOOKUP($A331,'по изворима и контима'!$A$12:I$499,8,FALSE))</f>
        <v>0</v>
      </c>
      <c r="K331">
        <f>IF(B331=0,0,+VLOOKUP($A331,'по изворима и контима'!$A$12:J$499,9,FALSE))</f>
        <v>0</v>
      </c>
      <c r="L331">
        <f>IF($A331=0,0,+VLOOKUP($F331,spisak!$C$11:$F$30,3,FALSE))</f>
        <v>0</v>
      </c>
      <c r="M331">
        <f>IF($A331=0,0,+VLOOKUP($F331,spisak!$C$11:$F$30,4,FALSE))</f>
        <v>0</v>
      </c>
      <c r="N331" s="140">
        <f t="shared" ref="N331" si="363">+IF(A331=0,0,"2019")</f>
        <v>0</v>
      </c>
      <c r="O331" s="122">
        <f>IF(C331=0,0,+VLOOKUP($A331,'по изворима и контима'!$A$12:R$499,COLUMN('по изворима и контима'!O:O),FALSE))</f>
        <v>0</v>
      </c>
    </row>
    <row r="332" spans="1:15">
      <c r="A332">
        <f t="shared" si="351"/>
        <v>0</v>
      </c>
      <c r="B332">
        <f t="shared" si="359"/>
        <v>0</v>
      </c>
      <c r="C332" s="121">
        <f>IF(A332=0,0,+spisak!A$4)</f>
        <v>0</v>
      </c>
      <c r="D332">
        <f>IF(A332=0,0,+spisak!C$4)</f>
        <v>0</v>
      </c>
      <c r="E332" s="169">
        <f>IF(A332=0,0,+spisak!#REF!)</f>
        <v>0</v>
      </c>
      <c r="F332">
        <f>IF(A332=0,0,+VLOOKUP($A332,'по изворима и контима'!$A$12:D$499,4,FALSE))</f>
        <v>0</v>
      </c>
      <c r="G332">
        <f>IF(A332=0,0,+VLOOKUP($A332,'по изворима и контима'!$A$12:G$499,5,FALSE))</f>
        <v>0</v>
      </c>
      <c r="H332">
        <f>IF(A332=0,0,+VLOOKUP($A332,'по изворима и контима'!$A$12:H$499,6,FALSE))</f>
        <v>0</v>
      </c>
      <c r="I332">
        <f>IF(A332=0,0,+VLOOKUP($A332,'по изворима и контима'!$A$12:H$499,7,FALSE))</f>
        <v>0</v>
      </c>
      <c r="J332">
        <f>IF(A332=0,0,+VLOOKUP($A332,'по изворима и контима'!$A$12:I$499,8,FALSE))</f>
        <v>0</v>
      </c>
      <c r="K332">
        <f>IF(B332=0,0,+VLOOKUP($A332,'по изворима и контима'!$A$12:J$499,9,FALSE))</f>
        <v>0</v>
      </c>
      <c r="L332">
        <f>IF($A332=0,0,+VLOOKUP($F332,spisak!$C$11:$F$30,3,FALSE))</f>
        <v>0</v>
      </c>
      <c r="M332">
        <f>IF($A332=0,0,+VLOOKUP($F332,spisak!$C$11:$F$30,4,FALSE))</f>
        <v>0</v>
      </c>
      <c r="N332" s="140">
        <f t="shared" ref="N332" si="364">+IF(A332=0,0,"nakon 2019")</f>
        <v>0</v>
      </c>
      <c r="O332" s="122">
        <f>IF(C332=0,0,+VLOOKUP($A332,'по изворима и контима'!$A$12:R$499,COLUMN('по изворима и контима'!P:P),FALSE))</f>
        <v>0</v>
      </c>
    </row>
    <row r="333" spans="1:15">
      <c r="A333">
        <f>+IF(MAX(A$4:A330)&gt;=A$1,0,MAX(A$4:A330)+1)</f>
        <v>0</v>
      </c>
      <c r="B333">
        <f t="shared" si="359"/>
        <v>0</v>
      </c>
      <c r="C333" s="121">
        <f>IF(A333=0,0,+spisak!A$4)</f>
        <v>0</v>
      </c>
      <c r="D333">
        <f>IF(A333=0,0,+spisak!C$4)</f>
        <v>0</v>
      </c>
      <c r="E333" s="169">
        <f>IF(A333=0,0,+spisak!#REF!)</f>
        <v>0</v>
      </c>
      <c r="F333">
        <f>IF(A333=0,0,+VLOOKUP($A333,'по изворима и контима'!$A$12:D$499,4,FALSE))</f>
        <v>0</v>
      </c>
      <c r="G333">
        <f>IF(A333=0,0,+VLOOKUP($A333,'по изворима и контима'!$A$12:G$499,5,FALSE))</f>
        <v>0</v>
      </c>
      <c r="H333">
        <f>IF(A333=0,0,+VLOOKUP($A333,'по изворима и контима'!$A$12:H$499,6,FALSE))</f>
        <v>0</v>
      </c>
      <c r="I333">
        <f>IF(A333=0,0,+VLOOKUP($A333,'по изворима и контима'!$A$12:H$499,7,FALSE))</f>
        <v>0</v>
      </c>
      <c r="J333">
        <f>IF(A333=0,0,+VLOOKUP($A333,'по изворима и контима'!$A$12:I$499,8,FALSE))</f>
        <v>0</v>
      </c>
      <c r="K333">
        <f>IF(B333=0,0,+VLOOKUP($A333,'по изворима и контима'!$A$12:J$499,9,FALSE))</f>
        <v>0</v>
      </c>
      <c r="L333">
        <f>IF($A333=0,0,+VLOOKUP($F333,spisak!$C$11:$F$30,3,FALSE))</f>
        <v>0</v>
      </c>
      <c r="M333">
        <f>IF($A333=0,0,+VLOOKUP($F333,spisak!$C$11:$F$30,4,FALSE))</f>
        <v>0</v>
      </c>
      <c r="N333" s="140">
        <f t="shared" ref="N333" si="365">+IF(A333=0,0,"do 2015")</f>
        <v>0</v>
      </c>
      <c r="O333" s="122">
        <f>IF(A333=0,0,+VLOOKUP($A333,'по изворима и контима'!$A$12:L$499,COLUMN('по изворима и контима'!J:J),FALSE))</f>
        <v>0</v>
      </c>
    </row>
    <row r="334" spans="1:15">
      <c r="A334">
        <f t="shared" ref="A334:A339" si="366">+A333</f>
        <v>0</v>
      </c>
      <c r="B334">
        <f t="shared" si="359"/>
        <v>0</v>
      </c>
      <c r="C334" s="121">
        <f>IF(A334=0,0,+spisak!A$4)</f>
        <v>0</v>
      </c>
      <c r="D334">
        <f>IF(A334=0,0,+spisak!C$4)</f>
        <v>0</v>
      </c>
      <c r="E334" s="169">
        <f>IF(A334=0,0,+spisak!#REF!)</f>
        <v>0</v>
      </c>
      <c r="F334">
        <f>IF(A334=0,0,+VLOOKUP($A334,'по изворима и контима'!$A$12:D$499,4,FALSE))</f>
        <v>0</v>
      </c>
      <c r="G334">
        <f>IF(A334=0,0,+VLOOKUP($A334,'по изворима и контима'!$A$12:G$499,5,FALSE))</f>
        <v>0</v>
      </c>
      <c r="H334">
        <f>IF(A334=0,0,+VLOOKUP($A334,'по изворима и контима'!$A$12:H$499,6,FALSE))</f>
        <v>0</v>
      </c>
      <c r="I334">
        <f>IF(A334=0,0,+VLOOKUP($A334,'по изворима и контима'!$A$12:H$499,7,FALSE))</f>
        <v>0</v>
      </c>
      <c r="J334">
        <f>IF(A334=0,0,+VLOOKUP($A334,'по изворима и контима'!$A$12:I$499,8,FALSE))</f>
        <v>0</v>
      </c>
      <c r="K334">
        <f>IF(B334=0,0,+VLOOKUP($A334,'по изворима и контима'!$A$12:J$499,9,FALSE))</f>
        <v>0</v>
      </c>
      <c r="L334">
        <f>IF($A334=0,0,+VLOOKUP($F334,spisak!$C$11:$F$30,3,FALSE))</f>
        <v>0</v>
      </c>
      <c r="M334">
        <f>IF($A334=0,0,+VLOOKUP($F334,spisak!$C$11:$F$30,4,FALSE))</f>
        <v>0</v>
      </c>
      <c r="N334" s="140">
        <f t="shared" ref="N334" si="367">+IF(A334=0,0,"2016-plan")</f>
        <v>0</v>
      </c>
      <c r="O334" s="122">
        <f>IF(A334=0,0,+VLOOKUP($A334,'по изворима и контима'!$A$12:R$499,COLUMN('по изворима и контима'!K:K),FALSE))</f>
        <v>0</v>
      </c>
    </row>
    <row r="335" spans="1:15">
      <c r="A335">
        <f t="shared" si="366"/>
        <v>0</v>
      </c>
      <c r="B335">
        <f t="shared" si="359"/>
        <v>0</v>
      </c>
      <c r="C335" s="121">
        <f>IF(A335=0,0,+spisak!A$4)</f>
        <v>0</v>
      </c>
      <c r="D335">
        <f>IF(A335=0,0,+spisak!C$4)</f>
        <v>0</v>
      </c>
      <c r="E335" s="169">
        <f>IF(A335=0,0,+spisak!#REF!)</f>
        <v>0</v>
      </c>
      <c r="F335">
        <f>IF(A335=0,0,+VLOOKUP($A335,'по изворима и контима'!$A$12:D$499,4,FALSE))</f>
        <v>0</v>
      </c>
      <c r="G335">
        <f>IF(A335=0,0,+VLOOKUP($A335,'по изворима и контима'!$A$12:G$499,5,FALSE))</f>
        <v>0</v>
      </c>
      <c r="H335">
        <f>IF(A335=0,0,+VLOOKUP($A335,'по изворима и контима'!$A$12:H$499,6,FALSE))</f>
        <v>0</v>
      </c>
      <c r="I335">
        <f>IF(A335=0,0,+VLOOKUP($A335,'по изворима и контима'!$A$12:H$499,7,FALSE))</f>
        <v>0</v>
      </c>
      <c r="J335">
        <f>IF(A335=0,0,+VLOOKUP($A335,'по изворима и контима'!$A$12:I$499,8,FALSE))</f>
        <v>0</v>
      </c>
      <c r="K335">
        <f>IF(B335=0,0,+VLOOKUP($A335,'по изворима и контима'!$A$12:J$499,9,FALSE))</f>
        <v>0</v>
      </c>
      <c r="L335">
        <f>IF($A335=0,0,+VLOOKUP($F335,spisak!$C$11:$F$30,3,FALSE))</f>
        <v>0</v>
      </c>
      <c r="M335">
        <f>IF($A335=0,0,+VLOOKUP($F335,spisak!$C$11:$F$30,4,FALSE))</f>
        <v>0</v>
      </c>
      <c r="N335" s="140">
        <f t="shared" ref="N335" si="368">+IF(A335=0,0,"2016-procena")</f>
        <v>0</v>
      </c>
      <c r="O335" s="122">
        <f>IF(A335=0,0,+VLOOKUP($A335,'по изворима и контима'!$A$12:R$499,COLUMN('по изворима и контима'!L:L),FALSE))</f>
        <v>0</v>
      </c>
    </row>
    <row r="336" spans="1:15">
      <c r="A336">
        <f t="shared" si="366"/>
        <v>0</v>
      </c>
      <c r="B336">
        <f t="shared" si="359"/>
        <v>0</v>
      </c>
      <c r="C336" s="121">
        <f>IF(A336=0,0,+spisak!A$4)</f>
        <v>0</v>
      </c>
      <c r="D336">
        <f>IF(A336=0,0,+spisak!C$4)</f>
        <v>0</v>
      </c>
      <c r="E336" s="169">
        <f>IF(A336=0,0,+spisak!#REF!)</f>
        <v>0</v>
      </c>
      <c r="F336">
        <f>IF(A336=0,0,+VLOOKUP($A336,'по изворима и контима'!$A$12:D$499,4,FALSE))</f>
        <v>0</v>
      </c>
      <c r="G336">
        <f>IF(A336=0,0,+VLOOKUP($A336,'по изворима и контима'!$A$12:G$499,5,FALSE))</f>
        <v>0</v>
      </c>
      <c r="H336">
        <f>IF(A336=0,0,+VLOOKUP($A336,'по изворима и контима'!$A$12:H$499,6,FALSE))</f>
        <v>0</v>
      </c>
      <c r="I336">
        <f>IF(A336=0,0,+VLOOKUP($A336,'по изворима и контима'!$A$12:H$499,7,FALSE))</f>
        <v>0</v>
      </c>
      <c r="J336">
        <f>IF(A336=0,0,+VLOOKUP($A336,'по изворима и контима'!$A$12:I$499,8,FALSE))</f>
        <v>0</v>
      </c>
      <c r="K336">
        <f>IF(B336=0,0,+VLOOKUP($A336,'по изворима и контима'!$A$12:J$499,9,FALSE))</f>
        <v>0</v>
      </c>
      <c r="L336">
        <f>IF($A336=0,0,+VLOOKUP($F336,spisak!$C$11:$F$30,3,FALSE))</f>
        <v>0</v>
      </c>
      <c r="M336">
        <f>IF($A336=0,0,+VLOOKUP($F336,spisak!$C$11:$F$30,4,FALSE))</f>
        <v>0</v>
      </c>
      <c r="N336" s="140">
        <f t="shared" ref="N336" si="369">+IF(A336=0,0,"2017")</f>
        <v>0</v>
      </c>
      <c r="O336" s="122">
        <f>IF(A336=0,0,+VLOOKUP($A336,'по изворима и контима'!$A$12:R$499,COLUMN('по изворима и контима'!M:M),FALSE))</f>
        <v>0</v>
      </c>
    </row>
    <row r="337" spans="1:15">
      <c r="A337">
        <f t="shared" si="366"/>
        <v>0</v>
      </c>
      <c r="B337">
        <f t="shared" si="359"/>
        <v>0</v>
      </c>
      <c r="C337" s="121">
        <f>IF(A337=0,0,+spisak!A$4)</f>
        <v>0</v>
      </c>
      <c r="D337">
        <f>IF(A337=0,0,+spisak!C$4)</f>
        <v>0</v>
      </c>
      <c r="E337" s="169">
        <f>IF(A337=0,0,+spisak!#REF!)</f>
        <v>0</v>
      </c>
      <c r="F337">
        <f>IF(A337=0,0,+VLOOKUP($A337,'по изворима и контима'!$A$12:D$499,4,FALSE))</f>
        <v>0</v>
      </c>
      <c r="G337">
        <f>IF(A337=0,0,+VLOOKUP($A337,'по изворима и контима'!$A$12:G$499,5,FALSE))</f>
        <v>0</v>
      </c>
      <c r="H337">
        <f>IF(A337=0,0,+VLOOKUP($A337,'по изворима и контима'!$A$12:H$499,6,FALSE))</f>
        <v>0</v>
      </c>
      <c r="I337">
        <f>IF(A337=0,0,+VLOOKUP($A337,'по изворима и контима'!$A$12:H$499,7,FALSE))</f>
        <v>0</v>
      </c>
      <c r="J337">
        <f>IF(A337=0,0,+VLOOKUP($A337,'по изворима и контима'!$A$12:I$499,8,FALSE))</f>
        <v>0</v>
      </c>
      <c r="K337">
        <f>IF(B337=0,0,+VLOOKUP($A337,'по изворима и контима'!$A$12:J$499,9,FALSE))</f>
        <v>0</v>
      </c>
      <c r="L337">
        <f>IF($A337=0,0,+VLOOKUP($F337,spisak!$C$11:$F$30,3,FALSE))</f>
        <v>0</v>
      </c>
      <c r="M337">
        <f>IF($A337=0,0,+VLOOKUP($F337,spisak!$C$11:$F$30,4,FALSE))</f>
        <v>0</v>
      </c>
      <c r="N337" s="140">
        <f t="shared" ref="N337" si="370">+IF(A337=0,0,"2018")</f>
        <v>0</v>
      </c>
      <c r="O337" s="122">
        <f>IF(C337=0,0,+VLOOKUP($A337,'по изворима и контима'!$A$12:R$499,COLUMN('по изворима и контима'!N:N),FALSE))</f>
        <v>0</v>
      </c>
    </row>
    <row r="338" spans="1:15">
      <c r="A338">
        <f t="shared" si="366"/>
        <v>0</v>
      </c>
      <c r="B338">
        <f t="shared" si="359"/>
        <v>0</v>
      </c>
      <c r="C338" s="121">
        <f>IF(A338=0,0,+spisak!A$4)</f>
        <v>0</v>
      </c>
      <c r="D338">
        <f>IF(A338=0,0,+spisak!C$4)</f>
        <v>0</v>
      </c>
      <c r="E338" s="169">
        <f>IF(A338=0,0,+spisak!#REF!)</f>
        <v>0</v>
      </c>
      <c r="F338">
        <f>IF(A338=0,0,+VLOOKUP($A338,'по изворима и контима'!$A$12:D$499,4,FALSE))</f>
        <v>0</v>
      </c>
      <c r="G338">
        <f>IF(A338=0,0,+VLOOKUP($A338,'по изворима и контима'!$A$12:G$499,5,FALSE))</f>
        <v>0</v>
      </c>
      <c r="H338">
        <f>IF(A338=0,0,+VLOOKUP($A338,'по изворима и контима'!$A$12:H$499,6,FALSE))</f>
        <v>0</v>
      </c>
      <c r="I338">
        <f>IF(A338=0,0,+VLOOKUP($A338,'по изворима и контима'!$A$12:H$499,7,FALSE))</f>
        <v>0</v>
      </c>
      <c r="J338">
        <f>IF(A338=0,0,+VLOOKUP($A338,'по изворима и контима'!$A$12:I$499,8,FALSE))</f>
        <v>0</v>
      </c>
      <c r="K338">
        <f>IF(B338=0,0,+VLOOKUP($A338,'по изворима и контима'!$A$12:J$499,9,FALSE))</f>
        <v>0</v>
      </c>
      <c r="L338">
        <f>IF($A338=0,0,+VLOOKUP($F338,spisak!$C$11:$F$30,3,FALSE))</f>
        <v>0</v>
      </c>
      <c r="M338">
        <f>IF($A338=0,0,+VLOOKUP($F338,spisak!$C$11:$F$30,4,FALSE))</f>
        <v>0</v>
      </c>
      <c r="N338" s="140">
        <f t="shared" ref="N338" si="371">+IF(A338=0,0,"2019")</f>
        <v>0</v>
      </c>
      <c r="O338" s="122">
        <f>IF(C338=0,0,+VLOOKUP($A338,'по изворима и контима'!$A$12:R$499,COLUMN('по изворима и контима'!O:O),FALSE))</f>
        <v>0</v>
      </c>
    </row>
    <row r="339" spans="1:15">
      <c r="A339">
        <f t="shared" si="366"/>
        <v>0</v>
      </c>
      <c r="B339">
        <f t="shared" si="359"/>
        <v>0</v>
      </c>
      <c r="C339" s="121">
        <f>IF(A339=0,0,+spisak!A$4)</f>
        <v>0</v>
      </c>
      <c r="D339">
        <f>IF(A339=0,0,+spisak!C$4)</f>
        <v>0</v>
      </c>
      <c r="E339" s="169">
        <f>IF(A339=0,0,+spisak!#REF!)</f>
        <v>0</v>
      </c>
      <c r="F339">
        <f>IF(A339=0,0,+VLOOKUP($A339,'по изворима и контима'!$A$12:D$499,4,FALSE))</f>
        <v>0</v>
      </c>
      <c r="G339">
        <f>IF(A339=0,0,+VLOOKUP($A339,'по изворима и контима'!$A$12:G$499,5,FALSE))</f>
        <v>0</v>
      </c>
      <c r="H339">
        <f>IF(A339=0,0,+VLOOKUP($A339,'по изворима и контима'!$A$12:H$499,6,FALSE))</f>
        <v>0</v>
      </c>
      <c r="I339">
        <f>IF(A339=0,0,+VLOOKUP($A339,'по изворима и контима'!$A$12:H$499,7,FALSE))</f>
        <v>0</v>
      </c>
      <c r="J339">
        <f>IF(A339=0,0,+VLOOKUP($A339,'по изворима и контима'!$A$12:I$499,8,FALSE))</f>
        <v>0</v>
      </c>
      <c r="K339">
        <f>IF(B339=0,0,+VLOOKUP($A339,'по изворима и контима'!$A$12:J$499,9,FALSE))</f>
        <v>0</v>
      </c>
      <c r="L339">
        <f>IF($A339=0,0,+VLOOKUP($F339,spisak!$C$11:$F$30,3,FALSE))</f>
        <v>0</v>
      </c>
      <c r="M339">
        <f>IF($A339=0,0,+VLOOKUP($F339,spisak!$C$11:$F$30,4,FALSE))</f>
        <v>0</v>
      </c>
      <c r="N339" s="140">
        <f t="shared" ref="N339" si="372">+IF(A339=0,0,"nakon 2019")</f>
        <v>0</v>
      </c>
      <c r="O339" s="122">
        <f>IF(C339=0,0,+VLOOKUP($A339,'по изворима и контима'!$A$12:R$499,COLUMN('по изворима и контима'!P:P),FALSE))</f>
        <v>0</v>
      </c>
    </row>
    <row r="340" spans="1:15">
      <c r="A340">
        <f>+IF(ISBLANK('по изворима и контима'!D348)=TRUE,0,1)</f>
        <v>0</v>
      </c>
      <c r="B340">
        <f t="shared" si="359"/>
        <v>0</v>
      </c>
      <c r="C340" s="121">
        <f>IF(A340=0,0,+spisak!A$4)</f>
        <v>0</v>
      </c>
      <c r="D340">
        <f>IF(A340=0,0,+spisak!C$4)</f>
        <v>0</v>
      </c>
      <c r="E340" s="169">
        <f>IF(A340=0,0,+spisak!#REF!)</f>
        <v>0</v>
      </c>
      <c r="F340">
        <f>IF(A340=0,0,+VLOOKUP($A340,'по изворима и контима'!$A$12:D$499,4,FALSE))</f>
        <v>0</v>
      </c>
      <c r="G340">
        <f>IF(A340=0,0,+VLOOKUP($A340,'по изворима и контима'!$A$12:G$499,5,FALSE))</f>
        <v>0</v>
      </c>
      <c r="H340">
        <f>IF(A340=0,0,+VLOOKUP($A340,'по изворима и контима'!$A$12:H$499,6,FALSE))</f>
        <v>0</v>
      </c>
      <c r="I340">
        <f>IF(A340=0,0,+VLOOKUP($A340,'по изворима и контима'!$A$12:H$499,7,FALSE))</f>
        <v>0</v>
      </c>
      <c r="J340">
        <f>IF(A340=0,0,+VLOOKUP($A340,'по изворима и контима'!$A$12:I$499,8,FALSE))</f>
        <v>0</v>
      </c>
      <c r="K340">
        <f>IF(B340=0,0,+VLOOKUP($A340,'по изворима и контима'!$A$12:J$499,9,FALSE))</f>
        <v>0</v>
      </c>
      <c r="L340">
        <f>IF($A340=0,0,+VLOOKUP($F340,spisak!$C$11:$F$30,3,FALSE))</f>
        <v>0</v>
      </c>
      <c r="M340">
        <f>IF($A340=0,0,+VLOOKUP($F340,spisak!$C$11:$F$30,4,FALSE))</f>
        <v>0</v>
      </c>
      <c r="N340" s="140">
        <f t="shared" ref="N340" si="373">+IF(A340=0,0,"do 2015")</f>
        <v>0</v>
      </c>
      <c r="O340" s="122">
        <f>IF(A340=0,0,+VLOOKUP($A340,'по изворима и контима'!$A$12:L$499,COLUMN('по изворима и контима'!J:J),FALSE))</f>
        <v>0</v>
      </c>
    </row>
    <row r="341" spans="1:15">
      <c r="A341">
        <f t="shared" ref="A341:A346" si="374">+A340</f>
        <v>0</v>
      </c>
      <c r="B341">
        <f t="shared" si="359"/>
        <v>0</v>
      </c>
      <c r="C341" s="121">
        <f>IF(A341=0,0,+spisak!A$4)</f>
        <v>0</v>
      </c>
      <c r="D341">
        <f>IF(A341=0,0,+spisak!C$4)</f>
        <v>0</v>
      </c>
      <c r="E341" s="169">
        <f>IF(A341=0,0,+spisak!#REF!)</f>
        <v>0</v>
      </c>
      <c r="F341">
        <f>IF(A341=0,0,+VLOOKUP($A341,'по изворима и контима'!$A$12:D$499,4,FALSE))</f>
        <v>0</v>
      </c>
      <c r="G341">
        <f>IF(A341=0,0,+VLOOKUP($A341,'по изворима и контима'!$A$12:G$499,5,FALSE))</f>
        <v>0</v>
      </c>
      <c r="H341">
        <f>IF(A341=0,0,+VLOOKUP($A341,'по изворима и контима'!$A$12:H$499,6,FALSE))</f>
        <v>0</v>
      </c>
      <c r="I341">
        <f>IF(A341=0,0,+VLOOKUP($A341,'по изворима и контима'!$A$12:H$499,7,FALSE))</f>
        <v>0</v>
      </c>
      <c r="J341">
        <f>IF(A341=0,0,+VLOOKUP($A341,'по изворима и контима'!$A$12:I$499,8,FALSE))</f>
        <v>0</v>
      </c>
      <c r="K341">
        <f>IF(B341=0,0,+VLOOKUP($A341,'по изворима и контима'!$A$12:J$499,9,FALSE))</f>
        <v>0</v>
      </c>
      <c r="L341">
        <f>IF($A341=0,0,+VLOOKUP($F341,spisak!$C$11:$F$30,3,FALSE))</f>
        <v>0</v>
      </c>
      <c r="M341">
        <f>IF($A341=0,0,+VLOOKUP($F341,spisak!$C$11:$F$30,4,FALSE))</f>
        <v>0</v>
      </c>
      <c r="N341" s="140">
        <f t="shared" ref="N341" si="375">+IF(A341=0,0,"2016-plan")</f>
        <v>0</v>
      </c>
      <c r="O341" s="122">
        <f>IF(A341=0,0,+VLOOKUP($A341,'по изворима и контима'!$A$12:R$499,COLUMN('по изворима и контима'!K:K),FALSE))</f>
        <v>0</v>
      </c>
    </row>
    <row r="342" spans="1:15">
      <c r="A342">
        <f t="shared" si="374"/>
        <v>0</v>
      </c>
      <c r="B342">
        <f t="shared" si="359"/>
        <v>0</v>
      </c>
      <c r="C342" s="121">
        <f>IF(A342=0,0,+spisak!A$4)</f>
        <v>0</v>
      </c>
      <c r="D342">
        <f>IF(A342=0,0,+spisak!C$4)</f>
        <v>0</v>
      </c>
      <c r="E342" s="169">
        <f>IF(A342=0,0,+spisak!#REF!)</f>
        <v>0</v>
      </c>
      <c r="F342">
        <f>IF(A342=0,0,+VLOOKUP($A342,'по изворима и контима'!$A$12:D$499,4,FALSE))</f>
        <v>0</v>
      </c>
      <c r="G342">
        <f>IF(A342=0,0,+VLOOKUP($A342,'по изворима и контима'!$A$12:G$499,5,FALSE))</f>
        <v>0</v>
      </c>
      <c r="H342">
        <f>IF(A342=0,0,+VLOOKUP($A342,'по изворима и контима'!$A$12:H$499,6,FALSE))</f>
        <v>0</v>
      </c>
      <c r="I342">
        <f>IF(A342=0,0,+VLOOKUP($A342,'по изворима и контима'!$A$12:H$499,7,FALSE))</f>
        <v>0</v>
      </c>
      <c r="J342">
        <f>IF(A342=0,0,+VLOOKUP($A342,'по изворима и контима'!$A$12:I$499,8,FALSE))</f>
        <v>0</v>
      </c>
      <c r="K342">
        <f>IF(B342=0,0,+VLOOKUP($A342,'по изворима и контима'!$A$12:J$499,9,FALSE))</f>
        <v>0</v>
      </c>
      <c r="L342">
        <f>IF($A342=0,0,+VLOOKUP($F342,spisak!$C$11:$F$30,3,FALSE))</f>
        <v>0</v>
      </c>
      <c r="M342">
        <f>IF($A342=0,0,+VLOOKUP($F342,spisak!$C$11:$F$30,4,FALSE))</f>
        <v>0</v>
      </c>
      <c r="N342" s="140">
        <f t="shared" ref="N342" si="376">+IF(A342=0,0,"2016-procena")</f>
        <v>0</v>
      </c>
      <c r="O342" s="122">
        <f>IF(A342=0,0,+VLOOKUP($A342,'по изворима и контима'!$A$12:R$499,COLUMN('по изворима и контима'!L:L),FALSE))</f>
        <v>0</v>
      </c>
    </row>
    <row r="343" spans="1:15">
      <c r="A343">
        <f t="shared" si="374"/>
        <v>0</v>
      </c>
      <c r="B343">
        <f t="shared" si="359"/>
        <v>0</v>
      </c>
      <c r="C343" s="121">
        <f>IF(A343=0,0,+spisak!A$4)</f>
        <v>0</v>
      </c>
      <c r="D343">
        <f>IF(A343=0,0,+spisak!C$4)</f>
        <v>0</v>
      </c>
      <c r="E343" s="169">
        <f>IF(A343=0,0,+spisak!#REF!)</f>
        <v>0</v>
      </c>
      <c r="F343">
        <f>IF(A343=0,0,+VLOOKUP($A343,'по изворима и контима'!$A$12:D$499,4,FALSE))</f>
        <v>0</v>
      </c>
      <c r="G343">
        <f>IF(A343=0,0,+VLOOKUP($A343,'по изворима и контима'!$A$12:G$499,5,FALSE))</f>
        <v>0</v>
      </c>
      <c r="H343">
        <f>IF(A343=0,0,+VLOOKUP($A343,'по изворима и контима'!$A$12:H$499,6,FALSE))</f>
        <v>0</v>
      </c>
      <c r="I343">
        <f>IF(A343=0,0,+VLOOKUP($A343,'по изворима и контима'!$A$12:H$499,7,FALSE))</f>
        <v>0</v>
      </c>
      <c r="J343">
        <f>IF(A343=0,0,+VLOOKUP($A343,'по изворима и контима'!$A$12:I$499,8,FALSE))</f>
        <v>0</v>
      </c>
      <c r="K343">
        <f>IF(B343=0,0,+VLOOKUP($A343,'по изворима и контима'!$A$12:J$499,9,FALSE))</f>
        <v>0</v>
      </c>
      <c r="L343">
        <f>IF($A343=0,0,+VLOOKUP($F343,spisak!$C$11:$F$30,3,FALSE))</f>
        <v>0</v>
      </c>
      <c r="M343">
        <f>IF($A343=0,0,+VLOOKUP($F343,spisak!$C$11:$F$30,4,FALSE))</f>
        <v>0</v>
      </c>
      <c r="N343" s="140">
        <f t="shared" ref="N343" si="377">+IF(A343=0,0,"2017")</f>
        <v>0</v>
      </c>
      <c r="O343" s="122">
        <f>IF(A343=0,0,+VLOOKUP($A343,'по изворима и контима'!$A$12:R$499,COLUMN('по изворима и контима'!M:M),FALSE))</f>
        <v>0</v>
      </c>
    </row>
    <row r="344" spans="1:15">
      <c r="A344">
        <f t="shared" si="374"/>
        <v>0</v>
      </c>
      <c r="B344">
        <f t="shared" si="359"/>
        <v>0</v>
      </c>
      <c r="C344" s="121">
        <f>IF(A344=0,0,+spisak!A$4)</f>
        <v>0</v>
      </c>
      <c r="D344">
        <f>IF(A344=0,0,+spisak!C$4)</f>
        <v>0</v>
      </c>
      <c r="E344" s="169">
        <f>IF(A344=0,0,+spisak!#REF!)</f>
        <v>0</v>
      </c>
      <c r="F344">
        <f>IF(A344=0,0,+VLOOKUP($A344,'по изворима и контима'!$A$12:D$499,4,FALSE))</f>
        <v>0</v>
      </c>
      <c r="G344">
        <f>IF(A344=0,0,+VLOOKUP($A344,'по изворима и контима'!$A$12:G$499,5,FALSE))</f>
        <v>0</v>
      </c>
      <c r="H344">
        <f>IF(A344=0,0,+VLOOKUP($A344,'по изворима и контима'!$A$12:H$499,6,FALSE))</f>
        <v>0</v>
      </c>
      <c r="I344">
        <f>IF(A344=0,0,+VLOOKUP($A344,'по изворима и контима'!$A$12:H$499,7,FALSE))</f>
        <v>0</v>
      </c>
      <c r="J344">
        <f>IF(A344=0,0,+VLOOKUP($A344,'по изворима и контима'!$A$12:I$499,8,FALSE))</f>
        <v>0</v>
      </c>
      <c r="K344">
        <f>IF(B344=0,0,+VLOOKUP($A344,'по изворима и контима'!$A$12:J$499,9,FALSE))</f>
        <v>0</v>
      </c>
      <c r="L344">
        <f>IF($A344=0,0,+VLOOKUP($F344,spisak!$C$11:$F$30,3,FALSE))</f>
        <v>0</v>
      </c>
      <c r="M344">
        <f>IF($A344=0,0,+VLOOKUP($F344,spisak!$C$11:$F$30,4,FALSE))</f>
        <v>0</v>
      </c>
      <c r="N344" s="140">
        <f t="shared" ref="N344" si="378">+IF(A344=0,0,"2018")</f>
        <v>0</v>
      </c>
      <c r="O344" s="122">
        <f>IF(C344=0,0,+VLOOKUP($A344,'по изворима и контима'!$A$12:R$499,COLUMN('по изворима и контима'!N:N),FALSE))</f>
        <v>0</v>
      </c>
    </row>
    <row r="345" spans="1:15">
      <c r="A345">
        <f t="shared" si="374"/>
        <v>0</v>
      </c>
      <c r="B345">
        <f t="shared" si="359"/>
        <v>0</v>
      </c>
      <c r="C345" s="121">
        <f>IF(A345=0,0,+spisak!A$4)</f>
        <v>0</v>
      </c>
      <c r="D345">
        <f>IF(A345=0,0,+spisak!C$4)</f>
        <v>0</v>
      </c>
      <c r="E345" s="169">
        <f>IF(A345=0,0,+spisak!#REF!)</f>
        <v>0</v>
      </c>
      <c r="F345">
        <f>IF(A345=0,0,+VLOOKUP($A345,'по изворима и контима'!$A$12:D$499,4,FALSE))</f>
        <v>0</v>
      </c>
      <c r="G345">
        <f>IF(A345=0,0,+VLOOKUP($A345,'по изворима и контима'!$A$12:G$499,5,FALSE))</f>
        <v>0</v>
      </c>
      <c r="H345">
        <f>IF(A345=0,0,+VLOOKUP($A345,'по изворима и контима'!$A$12:H$499,6,FALSE))</f>
        <v>0</v>
      </c>
      <c r="I345">
        <f>IF(A345=0,0,+VLOOKUP($A345,'по изворима и контима'!$A$12:H$499,7,FALSE))</f>
        <v>0</v>
      </c>
      <c r="J345">
        <f>IF(A345=0,0,+VLOOKUP($A345,'по изворима и контима'!$A$12:I$499,8,FALSE))</f>
        <v>0</v>
      </c>
      <c r="K345">
        <f>IF(B345=0,0,+VLOOKUP($A345,'по изворима и контима'!$A$12:J$499,9,FALSE))</f>
        <v>0</v>
      </c>
      <c r="L345">
        <f>IF($A345=0,0,+VLOOKUP($F345,spisak!$C$11:$F$30,3,FALSE))</f>
        <v>0</v>
      </c>
      <c r="M345">
        <f>IF($A345=0,0,+VLOOKUP($F345,spisak!$C$11:$F$30,4,FALSE))</f>
        <v>0</v>
      </c>
      <c r="N345" s="140">
        <f t="shared" ref="N345" si="379">+IF(A345=0,0,"2019")</f>
        <v>0</v>
      </c>
      <c r="O345" s="122">
        <f>IF(C345=0,0,+VLOOKUP($A345,'по изворима и контима'!$A$12:R$499,COLUMN('по изворима и контима'!O:O),FALSE))</f>
        <v>0</v>
      </c>
    </row>
    <row r="346" spans="1:15">
      <c r="A346">
        <f t="shared" si="374"/>
        <v>0</v>
      </c>
      <c r="B346">
        <f t="shared" si="359"/>
        <v>0</v>
      </c>
      <c r="C346" s="121">
        <f>IF(A346=0,0,+spisak!A$4)</f>
        <v>0</v>
      </c>
      <c r="D346">
        <f>IF(A346=0,0,+spisak!C$4)</f>
        <v>0</v>
      </c>
      <c r="E346" s="169">
        <f>IF(A346=0,0,+spisak!#REF!)</f>
        <v>0</v>
      </c>
      <c r="F346">
        <f>IF(A346=0,0,+VLOOKUP($A346,'по изворима и контима'!$A$12:D$499,4,FALSE))</f>
        <v>0</v>
      </c>
      <c r="G346">
        <f>IF(A346=0,0,+VLOOKUP($A346,'по изворима и контима'!$A$12:G$499,5,FALSE))</f>
        <v>0</v>
      </c>
      <c r="H346">
        <f>IF(A346=0,0,+VLOOKUP($A346,'по изворима и контима'!$A$12:H$499,6,FALSE))</f>
        <v>0</v>
      </c>
      <c r="I346">
        <f>IF(A346=0,0,+VLOOKUP($A346,'по изворима и контима'!$A$12:H$499,7,FALSE))</f>
        <v>0</v>
      </c>
      <c r="J346">
        <f>IF(A346=0,0,+VLOOKUP($A346,'по изворима и контима'!$A$12:I$499,8,FALSE))</f>
        <v>0</v>
      </c>
      <c r="K346">
        <f>IF(B346=0,0,+VLOOKUP($A346,'по изворима и контима'!$A$12:J$499,9,FALSE))</f>
        <v>0</v>
      </c>
      <c r="L346">
        <f>IF($A346=0,0,+VLOOKUP($F346,spisak!$C$11:$F$30,3,FALSE))</f>
        <v>0</v>
      </c>
      <c r="M346">
        <f>IF($A346=0,0,+VLOOKUP($F346,spisak!$C$11:$F$30,4,FALSE))</f>
        <v>0</v>
      </c>
      <c r="N346" s="140">
        <f t="shared" ref="N346" si="380">+IF(A346=0,0,"nakon 2019")</f>
        <v>0</v>
      </c>
      <c r="O346" s="122">
        <f>IF(C346=0,0,+VLOOKUP($A346,'по изворима и контима'!$A$12:R$499,COLUMN('по изворима и контима'!P:P),FALSE))</f>
        <v>0</v>
      </c>
    </row>
    <row r="347" spans="1:15">
      <c r="A347">
        <f>+IF(MAX(A$4:A344)&gt;=A$1,0,MAX(A$4:A344)+1)</f>
        <v>0</v>
      </c>
      <c r="B347">
        <f t="shared" si="359"/>
        <v>0</v>
      </c>
      <c r="C347" s="121">
        <f>IF(A347=0,0,+spisak!A$4)</f>
        <v>0</v>
      </c>
      <c r="D347">
        <f>IF(A347=0,0,+spisak!C$4)</f>
        <v>0</v>
      </c>
      <c r="E347" s="169">
        <f>IF(A347=0,0,+spisak!#REF!)</f>
        <v>0</v>
      </c>
      <c r="F347">
        <f>IF(A347=0,0,+VLOOKUP($A347,'по изворима и контима'!$A$12:D$499,4,FALSE))</f>
        <v>0</v>
      </c>
      <c r="G347">
        <f>IF(A347=0,0,+VLOOKUP($A347,'по изворима и контима'!$A$12:G$499,5,FALSE))</f>
        <v>0</v>
      </c>
      <c r="H347">
        <f>IF(A347=0,0,+VLOOKUP($A347,'по изворима и контима'!$A$12:H$499,6,FALSE))</f>
        <v>0</v>
      </c>
      <c r="I347">
        <f>IF(A347=0,0,+VLOOKUP($A347,'по изворима и контима'!$A$12:H$499,7,FALSE))</f>
        <v>0</v>
      </c>
      <c r="J347">
        <f>IF(A347=0,0,+VLOOKUP($A347,'по изворима и контима'!$A$12:I$499,8,FALSE))</f>
        <v>0</v>
      </c>
      <c r="K347">
        <f>IF(B347=0,0,+VLOOKUP($A347,'по изворима и контима'!$A$12:J$499,9,FALSE))</f>
        <v>0</v>
      </c>
      <c r="L347">
        <f>IF($A347=0,0,+VLOOKUP($F347,spisak!$C$11:$F$30,3,FALSE))</f>
        <v>0</v>
      </c>
      <c r="M347">
        <f>IF($A347=0,0,+VLOOKUP($F347,spisak!$C$11:$F$30,4,FALSE))</f>
        <v>0</v>
      </c>
      <c r="N347" s="140">
        <f t="shared" ref="N347" si="381">+IF(A347=0,0,"do 2015")</f>
        <v>0</v>
      </c>
      <c r="O347" s="122">
        <f>IF(A347=0,0,+VLOOKUP($A347,'по изворима и контима'!$A$12:L$499,COLUMN('по изворима и контима'!J:J),FALSE))</f>
        <v>0</v>
      </c>
    </row>
    <row r="348" spans="1:15">
      <c r="A348">
        <f>+A347</f>
        <v>0</v>
      </c>
      <c r="B348">
        <f t="shared" si="359"/>
        <v>0</v>
      </c>
      <c r="C348" s="121">
        <f>IF(A348=0,0,+spisak!A$4)</f>
        <v>0</v>
      </c>
      <c r="D348">
        <f>IF(A348=0,0,+spisak!C$4)</f>
        <v>0</v>
      </c>
      <c r="E348" s="169">
        <f>IF(A348=0,0,+spisak!#REF!)</f>
        <v>0</v>
      </c>
      <c r="F348">
        <f>IF(A348=0,0,+VLOOKUP($A348,'по изворима и контима'!$A$12:D$499,4,FALSE))</f>
        <v>0</v>
      </c>
      <c r="G348">
        <f>IF(A348=0,0,+VLOOKUP($A348,'по изворима и контима'!$A$12:G$499,5,FALSE))</f>
        <v>0</v>
      </c>
      <c r="H348">
        <f>IF(A348=0,0,+VLOOKUP($A348,'по изворима и контима'!$A$12:H$499,6,FALSE))</f>
        <v>0</v>
      </c>
      <c r="I348">
        <f>IF(A348=0,0,+VLOOKUP($A348,'по изворима и контима'!$A$12:H$499,7,FALSE))</f>
        <v>0</v>
      </c>
      <c r="J348">
        <f>IF(A348=0,0,+VLOOKUP($A348,'по изворима и контима'!$A$12:I$499,8,FALSE))</f>
        <v>0</v>
      </c>
      <c r="K348">
        <f>IF(B348=0,0,+VLOOKUP($A348,'по изворима и контима'!$A$12:J$499,9,FALSE))</f>
        <v>0</v>
      </c>
      <c r="L348">
        <f>IF($A348=0,0,+VLOOKUP($F348,spisak!$C$11:$F$30,3,FALSE))</f>
        <v>0</v>
      </c>
      <c r="M348">
        <f>IF($A348=0,0,+VLOOKUP($F348,spisak!$C$11:$F$30,4,FALSE))</f>
        <v>0</v>
      </c>
      <c r="N348" s="140">
        <f t="shared" ref="N348" si="382">+IF(A348=0,0,"2016-plan")</f>
        <v>0</v>
      </c>
      <c r="O348" s="122">
        <f>IF(A348=0,0,+VLOOKUP($A348,'по изворима и контима'!$A$12:R$499,COLUMN('по изворима и контима'!K:K),FALSE))</f>
        <v>0</v>
      </c>
    </row>
    <row r="349" spans="1:15">
      <c r="A349">
        <f t="shared" ref="A349:A360" si="383">+A348</f>
        <v>0</v>
      </c>
      <c r="B349">
        <f t="shared" si="359"/>
        <v>0</v>
      </c>
      <c r="C349" s="121">
        <f>IF(A349=0,0,+spisak!A$4)</f>
        <v>0</v>
      </c>
      <c r="D349">
        <f>IF(A349=0,0,+spisak!C$4)</f>
        <v>0</v>
      </c>
      <c r="E349" s="169">
        <f>IF(A349=0,0,+spisak!#REF!)</f>
        <v>0</v>
      </c>
      <c r="F349">
        <f>IF(A349=0,0,+VLOOKUP($A349,'по изворима и контима'!$A$12:D$499,4,FALSE))</f>
        <v>0</v>
      </c>
      <c r="G349">
        <f>IF(A349=0,0,+VLOOKUP($A349,'по изворима и контима'!$A$12:G$499,5,FALSE))</f>
        <v>0</v>
      </c>
      <c r="H349">
        <f>IF(A349=0,0,+VLOOKUP($A349,'по изворима и контима'!$A$12:H$499,6,FALSE))</f>
        <v>0</v>
      </c>
      <c r="I349">
        <f>IF(A349=0,0,+VLOOKUP($A349,'по изворима и контима'!$A$12:H$499,7,FALSE))</f>
        <v>0</v>
      </c>
      <c r="J349">
        <f>IF(A349=0,0,+VLOOKUP($A349,'по изворима и контима'!$A$12:I$499,8,FALSE))</f>
        <v>0</v>
      </c>
      <c r="K349">
        <f>IF(B349=0,0,+VLOOKUP($A349,'по изворима и контима'!$A$12:J$499,9,FALSE))</f>
        <v>0</v>
      </c>
      <c r="L349">
        <f>IF($A349=0,0,+VLOOKUP($F349,spisak!$C$11:$F$30,3,FALSE))</f>
        <v>0</v>
      </c>
      <c r="M349">
        <f>IF($A349=0,0,+VLOOKUP($F349,spisak!$C$11:$F$30,4,FALSE))</f>
        <v>0</v>
      </c>
      <c r="N349" s="140">
        <f t="shared" ref="N349" si="384">+IF(A349=0,0,"2016-procena")</f>
        <v>0</v>
      </c>
      <c r="O349" s="122">
        <f>IF(A349=0,0,+VLOOKUP($A349,'по изворима и контима'!$A$12:R$499,COLUMN('по изворима и контима'!L:L),FALSE))</f>
        <v>0</v>
      </c>
    </row>
    <row r="350" spans="1:15">
      <c r="A350">
        <f t="shared" si="383"/>
        <v>0</v>
      </c>
      <c r="B350">
        <f t="shared" si="359"/>
        <v>0</v>
      </c>
      <c r="C350" s="121">
        <f>IF(A350=0,0,+spisak!A$4)</f>
        <v>0</v>
      </c>
      <c r="D350">
        <f>IF(A350=0,0,+spisak!C$4)</f>
        <v>0</v>
      </c>
      <c r="E350" s="169">
        <f>IF(A350=0,0,+spisak!#REF!)</f>
        <v>0</v>
      </c>
      <c r="F350">
        <f>IF(A350=0,0,+VLOOKUP($A350,'по изворима и контима'!$A$12:D$499,4,FALSE))</f>
        <v>0</v>
      </c>
      <c r="G350">
        <f>IF(A350=0,0,+VLOOKUP($A350,'по изворима и контима'!$A$12:G$499,5,FALSE))</f>
        <v>0</v>
      </c>
      <c r="H350">
        <f>IF(A350=0,0,+VLOOKUP($A350,'по изворима и контима'!$A$12:H$499,6,FALSE))</f>
        <v>0</v>
      </c>
      <c r="I350">
        <f>IF(A350=0,0,+VLOOKUP($A350,'по изворима и контима'!$A$12:H$499,7,FALSE))</f>
        <v>0</v>
      </c>
      <c r="J350">
        <f>IF(A350=0,0,+VLOOKUP($A350,'по изворима и контима'!$A$12:I$499,8,FALSE))</f>
        <v>0</v>
      </c>
      <c r="K350">
        <f>IF(B350=0,0,+VLOOKUP($A350,'по изворима и контима'!$A$12:J$499,9,FALSE))</f>
        <v>0</v>
      </c>
      <c r="L350">
        <f>IF($A350=0,0,+VLOOKUP($F350,spisak!$C$11:$F$30,3,FALSE))</f>
        <v>0</v>
      </c>
      <c r="M350">
        <f>IF($A350=0,0,+VLOOKUP($F350,spisak!$C$11:$F$30,4,FALSE))</f>
        <v>0</v>
      </c>
      <c r="N350" s="140">
        <f t="shared" ref="N350" si="385">+IF(A350=0,0,"2017")</f>
        <v>0</v>
      </c>
      <c r="O350" s="122">
        <f>IF(A350=0,0,+VLOOKUP($A350,'по изворима и контима'!$A$12:R$499,COLUMN('по изворима и контима'!M:M),FALSE))</f>
        <v>0</v>
      </c>
    </row>
    <row r="351" spans="1:15">
      <c r="A351">
        <f t="shared" si="383"/>
        <v>0</v>
      </c>
      <c r="B351">
        <f t="shared" si="359"/>
        <v>0</v>
      </c>
      <c r="C351" s="121">
        <f>IF(A351=0,0,+spisak!A$4)</f>
        <v>0</v>
      </c>
      <c r="D351">
        <f>IF(A351=0,0,+spisak!C$4)</f>
        <v>0</v>
      </c>
      <c r="E351" s="169">
        <f>IF(A351=0,0,+spisak!#REF!)</f>
        <v>0</v>
      </c>
      <c r="F351">
        <f>IF(A351=0,0,+VLOOKUP($A351,'по изворима и контима'!$A$12:D$499,4,FALSE))</f>
        <v>0</v>
      </c>
      <c r="G351">
        <f>IF(A351=0,0,+VLOOKUP($A351,'по изворима и контима'!$A$12:G$499,5,FALSE))</f>
        <v>0</v>
      </c>
      <c r="H351">
        <f>IF(A351=0,0,+VLOOKUP($A351,'по изворима и контима'!$A$12:H$499,6,FALSE))</f>
        <v>0</v>
      </c>
      <c r="I351">
        <f>IF(A351=0,0,+VLOOKUP($A351,'по изворима и контима'!$A$12:H$499,7,FALSE))</f>
        <v>0</v>
      </c>
      <c r="J351">
        <f>IF(A351=0,0,+VLOOKUP($A351,'по изворима и контима'!$A$12:I$499,8,FALSE))</f>
        <v>0</v>
      </c>
      <c r="K351">
        <f>IF(B351=0,0,+VLOOKUP($A351,'по изворима и контима'!$A$12:J$499,9,FALSE))</f>
        <v>0</v>
      </c>
      <c r="L351">
        <f>IF($A351=0,0,+VLOOKUP($F351,spisak!$C$11:$F$30,3,FALSE))</f>
        <v>0</v>
      </c>
      <c r="M351">
        <f>IF($A351=0,0,+VLOOKUP($F351,spisak!$C$11:$F$30,4,FALSE))</f>
        <v>0</v>
      </c>
      <c r="N351" s="140">
        <f t="shared" ref="N351" si="386">+IF(A351=0,0,"2018")</f>
        <v>0</v>
      </c>
      <c r="O351" s="122">
        <f>IF(C351=0,0,+VLOOKUP($A351,'по изворима и контима'!$A$12:R$499,COLUMN('по изворима и контима'!N:N),FALSE))</f>
        <v>0</v>
      </c>
    </row>
    <row r="352" spans="1:15">
      <c r="A352">
        <f t="shared" si="383"/>
        <v>0</v>
      </c>
      <c r="B352">
        <f t="shared" si="359"/>
        <v>0</v>
      </c>
      <c r="C352" s="121">
        <f>IF(A352=0,0,+spisak!A$4)</f>
        <v>0</v>
      </c>
      <c r="D352">
        <f>IF(A352=0,0,+spisak!C$4)</f>
        <v>0</v>
      </c>
      <c r="E352" s="169">
        <f>IF(A352=0,0,+spisak!#REF!)</f>
        <v>0</v>
      </c>
      <c r="F352">
        <f>IF(A352=0,0,+VLOOKUP($A352,'по изворима и контима'!$A$12:D$499,4,FALSE))</f>
        <v>0</v>
      </c>
      <c r="G352">
        <f>IF(A352=0,0,+VLOOKUP($A352,'по изворима и контима'!$A$12:G$499,5,FALSE))</f>
        <v>0</v>
      </c>
      <c r="H352">
        <f>IF(A352=0,0,+VLOOKUP($A352,'по изворима и контима'!$A$12:H$499,6,FALSE))</f>
        <v>0</v>
      </c>
      <c r="I352">
        <f>IF(A352=0,0,+VLOOKUP($A352,'по изворима и контима'!$A$12:H$499,7,FALSE))</f>
        <v>0</v>
      </c>
      <c r="J352">
        <f>IF(A352=0,0,+VLOOKUP($A352,'по изворима и контима'!$A$12:I$499,8,FALSE))</f>
        <v>0</v>
      </c>
      <c r="K352">
        <f>IF(B352=0,0,+VLOOKUP($A352,'по изворима и контима'!$A$12:J$499,9,FALSE))</f>
        <v>0</v>
      </c>
      <c r="L352">
        <f>IF($A352=0,0,+VLOOKUP($F352,spisak!$C$11:$F$30,3,FALSE))</f>
        <v>0</v>
      </c>
      <c r="M352">
        <f>IF($A352=0,0,+VLOOKUP($F352,spisak!$C$11:$F$30,4,FALSE))</f>
        <v>0</v>
      </c>
      <c r="N352" s="140">
        <f t="shared" ref="N352" si="387">+IF(A352=0,0,"2019")</f>
        <v>0</v>
      </c>
      <c r="O352" s="122">
        <f>IF(C352=0,0,+VLOOKUP($A352,'по изворима и контима'!$A$12:R$499,COLUMN('по изворима и контима'!O:O),FALSE))</f>
        <v>0</v>
      </c>
    </row>
    <row r="353" spans="1:15">
      <c r="A353">
        <f t="shared" si="383"/>
        <v>0</v>
      </c>
      <c r="B353">
        <f t="shared" si="359"/>
        <v>0</v>
      </c>
      <c r="C353" s="121">
        <f>IF(A353=0,0,+spisak!A$4)</f>
        <v>0</v>
      </c>
      <c r="D353">
        <f>IF(A353=0,0,+spisak!C$4)</f>
        <v>0</v>
      </c>
      <c r="E353" s="169">
        <f>IF(A353=0,0,+spisak!#REF!)</f>
        <v>0</v>
      </c>
      <c r="F353">
        <f>IF(A353=0,0,+VLOOKUP($A353,'по изворима и контима'!$A$12:D$499,4,FALSE))</f>
        <v>0</v>
      </c>
      <c r="G353">
        <f>IF(A353=0,0,+VLOOKUP($A353,'по изворима и контима'!$A$12:G$499,5,FALSE))</f>
        <v>0</v>
      </c>
      <c r="H353">
        <f>IF(A353=0,0,+VLOOKUP($A353,'по изворима и контима'!$A$12:H$499,6,FALSE))</f>
        <v>0</v>
      </c>
      <c r="I353">
        <f>IF(A353=0,0,+VLOOKUP($A353,'по изворима и контима'!$A$12:H$499,7,FALSE))</f>
        <v>0</v>
      </c>
      <c r="J353">
        <f>IF(A353=0,0,+VLOOKUP($A353,'по изворима и контима'!$A$12:I$499,8,FALSE))</f>
        <v>0</v>
      </c>
      <c r="K353">
        <f>IF(B353=0,0,+VLOOKUP($A353,'по изворима и контима'!$A$12:J$499,9,FALSE))</f>
        <v>0</v>
      </c>
      <c r="L353">
        <f>IF($A353=0,0,+VLOOKUP($F353,spisak!$C$11:$F$30,3,FALSE))</f>
        <v>0</v>
      </c>
      <c r="M353">
        <f>IF($A353=0,0,+VLOOKUP($F353,spisak!$C$11:$F$30,4,FALSE))</f>
        <v>0</v>
      </c>
      <c r="N353" s="140">
        <f t="shared" ref="N353" si="388">+IF(A353=0,0,"nakon 2019")</f>
        <v>0</v>
      </c>
      <c r="O353" s="122">
        <f>IF(C353=0,0,+VLOOKUP($A353,'по изворима и контима'!$A$12:R$499,COLUMN('по изворима и контима'!P:P),FALSE))</f>
        <v>0</v>
      </c>
    </row>
    <row r="354" spans="1:15">
      <c r="A354">
        <f>+IF(MAX(A$4:A351)&gt;=A$1,0,MAX(A$4:A351)+1)</f>
        <v>0</v>
      </c>
      <c r="B354">
        <f t="shared" si="359"/>
        <v>0</v>
      </c>
      <c r="C354" s="121">
        <f>IF(A354=0,0,+spisak!A$4)</f>
        <v>0</v>
      </c>
      <c r="D354">
        <f>IF(A354=0,0,+spisak!C$4)</f>
        <v>0</v>
      </c>
      <c r="E354" s="169">
        <f>IF(A354=0,0,+spisak!#REF!)</f>
        <v>0</v>
      </c>
      <c r="F354">
        <f>IF(A354=0,0,+VLOOKUP($A354,'по изворима и контима'!$A$12:D$499,4,FALSE))</f>
        <v>0</v>
      </c>
      <c r="G354">
        <f>IF(A354=0,0,+VLOOKUP($A354,'по изворима и контима'!$A$12:G$499,5,FALSE))</f>
        <v>0</v>
      </c>
      <c r="H354">
        <f>IF(A354=0,0,+VLOOKUP($A354,'по изворима и контима'!$A$12:H$499,6,FALSE))</f>
        <v>0</v>
      </c>
      <c r="I354">
        <f>IF(A354=0,0,+VLOOKUP($A354,'по изворима и контима'!$A$12:H$499,7,FALSE))</f>
        <v>0</v>
      </c>
      <c r="J354">
        <f>IF(A354=0,0,+VLOOKUP($A354,'по изворима и контима'!$A$12:I$499,8,FALSE))</f>
        <v>0</v>
      </c>
      <c r="K354">
        <f>IF(B354=0,0,+VLOOKUP($A354,'по изворима и контима'!$A$12:J$499,9,FALSE))</f>
        <v>0</v>
      </c>
      <c r="L354">
        <f>IF($A354=0,0,+VLOOKUP($F354,spisak!$C$11:$F$30,3,FALSE))</f>
        <v>0</v>
      </c>
      <c r="M354">
        <f>IF($A354=0,0,+VLOOKUP($F354,spisak!$C$11:$F$30,4,FALSE))</f>
        <v>0</v>
      </c>
      <c r="N354" s="140">
        <f t="shared" ref="N354" si="389">+IF(A354=0,0,"do 2015")</f>
        <v>0</v>
      </c>
      <c r="O354" s="122">
        <f>IF(A354=0,0,+VLOOKUP($A354,'по изворима и контима'!$A$12:L$499,COLUMN('по изворима и контима'!J:J),FALSE))</f>
        <v>0</v>
      </c>
    </row>
    <row r="355" spans="1:15">
      <c r="A355">
        <f>+A354</f>
        <v>0</v>
      </c>
      <c r="B355">
        <f t="shared" si="359"/>
        <v>0</v>
      </c>
      <c r="C355" s="121">
        <f>IF(A355=0,0,+spisak!A$4)</f>
        <v>0</v>
      </c>
      <c r="D355">
        <f>IF(A355=0,0,+spisak!C$4)</f>
        <v>0</v>
      </c>
      <c r="E355" s="169">
        <f>IF(A355=0,0,+spisak!#REF!)</f>
        <v>0</v>
      </c>
      <c r="F355">
        <f>IF(A355=0,0,+VLOOKUP($A355,'по изворима и контима'!$A$12:D$499,4,FALSE))</f>
        <v>0</v>
      </c>
      <c r="G355">
        <f>IF(A355=0,0,+VLOOKUP($A355,'по изворима и контима'!$A$12:G$499,5,FALSE))</f>
        <v>0</v>
      </c>
      <c r="H355">
        <f>IF(A355=0,0,+VLOOKUP($A355,'по изворима и контима'!$A$12:H$499,6,FALSE))</f>
        <v>0</v>
      </c>
      <c r="I355">
        <f>IF(A355=0,0,+VLOOKUP($A355,'по изворима и контима'!$A$12:H$499,7,FALSE))</f>
        <v>0</v>
      </c>
      <c r="J355">
        <f>IF(A355=0,0,+VLOOKUP($A355,'по изворима и контима'!$A$12:I$499,8,FALSE))</f>
        <v>0</v>
      </c>
      <c r="K355">
        <f>IF(B355=0,0,+VLOOKUP($A355,'по изворима и контима'!$A$12:J$499,9,FALSE))</f>
        <v>0</v>
      </c>
      <c r="L355">
        <f>IF($A355=0,0,+VLOOKUP($F355,spisak!$C$11:$F$30,3,FALSE))</f>
        <v>0</v>
      </c>
      <c r="M355">
        <f>IF($A355=0,0,+VLOOKUP($F355,spisak!$C$11:$F$30,4,FALSE))</f>
        <v>0</v>
      </c>
      <c r="N355" s="140">
        <f t="shared" ref="N355" si="390">+IF(A355=0,0,"2016-plan")</f>
        <v>0</v>
      </c>
      <c r="O355" s="122">
        <f>IF(A355=0,0,+VLOOKUP($A355,'по изворима и контима'!$A$12:R$499,COLUMN('по изворима и контима'!K:K),FALSE))</f>
        <v>0</v>
      </c>
    </row>
    <row r="356" spans="1:15">
      <c r="A356">
        <f t="shared" si="383"/>
        <v>0</v>
      </c>
      <c r="B356">
        <f t="shared" si="359"/>
        <v>0</v>
      </c>
      <c r="C356" s="121">
        <f>IF(A356=0,0,+spisak!A$4)</f>
        <v>0</v>
      </c>
      <c r="D356">
        <f>IF(A356=0,0,+spisak!C$4)</f>
        <v>0</v>
      </c>
      <c r="E356" s="169">
        <f>IF(A356=0,0,+spisak!#REF!)</f>
        <v>0</v>
      </c>
      <c r="F356">
        <f>IF(A356=0,0,+VLOOKUP($A356,'по изворима и контима'!$A$12:D$499,4,FALSE))</f>
        <v>0</v>
      </c>
      <c r="G356">
        <f>IF(A356=0,0,+VLOOKUP($A356,'по изворима и контима'!$A$12:G$499,5,FALSE))</f>
        <v>0</v>
      </c>
      <c r="H356">
        <f>IF(A356=0,0,+VLOOKUP($A356,'по изворима и контима'!$A$12:H$499,6,FALSE))</f>
        <v>0</v>
      </c>
      <c r="I356">
        <f>IF(A356=0,0,+VLOOKUP($A356,'по изворима и контима'!$A$12:H$499,7,FALSE))</f>
        <v>0</v>
      </c>
      <c r="J356">
        <f>IF(A356=0,0,+VLOOKUP($A356,'по изворима и контима'!$A$12:I$499,8,FALSE))</f>
        <v>0</v>
      </c>
      <c r="K356">
        <f>IF(B356=0,0,+VLOOKUP($A356,'по изворима и контима'!$A$12:J$499,9,FALSE))</f>
        <v>0</v>
      </c>
      <c r="L356">
        <f>IF($A356=0,0,+VLOOKUP($F356,spisak!$C$11:$F$30,3,FALSE))</f>
        <v>0</v>
      </c>
      <c r="M356">
        <f>IF($A356=0,0,+VLOOKUP($F356,spisak!$C$11:$F$30,4,FALSE))</f>
        <v>0</v>
      </c>
      <c r="N356" s="140">
        <f t="shared" ref="N356" si="391">+IF(A356=0,0,"2016-procena")</f>
        <v>0</v>
      </c>
      <c r="O356" s="122">
        <f>IF(A356=0,0,+VLOOKUP($A356,'по изворима и контима'!$A$12:R$499,COLUMN('по изворима и контима'!L:L),FALSE))</f>
        <v>0</v>
      </c>
    </row>
    <row r="357" spans="1:15">
      <c r="A357">
        <f t="shared" si="383"/>
        <v>0</v>
      </c>
      <c r="B357">
        <f t="shared" si="359"/>
        <v>0</v>
      </c>
      <c r="C357" s="121">
        <f>IF(A357=0,0,+spisak!A$4)</f>
        <v>0</v>
      </c>
      <c r="D357">
        <f>IF(A357=0,0,+spisak!C$4)</f>
        <v>0</v>
      </c>
      <c r="E357" s="169">
        <f>IF(A357=0,0,+spisak!#REF!)</f>
        <v>0</v>
      </c>
      <c r="F357">
        <f>IF(A357=0,0,+VLOOKUP($A357,'по изворима и контима'!$A$12:D$499,4,FALSE))</f>
        <v>0</v>
      </c>
      <c r="G357">
        <f>IF(A357=0,0,+VLOOKUP($A357,'по изворима и контима'!$A$12:G$499,5,FALSE))</f>
        <v>0</v>
      </c>
      <c r="H357">
        <f>IF(A357=0,0,+VLOOKUP($A357,'по изворима и контима'!$A$12:H$499,6,FALSE))</f>
        <v>0</v>
      </c>
      <c r="I357">
        <f>IF(A357=0,0,+VLOOKUP($A357,'по изворима и контима'!$A$12:H$499,7,FALSE))</f>
        <v>0</v>
      </c>
      <c r="J357">
        <f>IF(A357=0,0,+VLOOKUP($A357,'по изворима и контима'!$A$12:I$499,8,FALSE))</f>
        <v>0</v>
      </c>
      <c r="K357">
        <f>IF(B357=0,0,+VLOOKUP($A357,'по изворима и контима'!$A$12:J$499,9,FALSE))</f>
        <v>0</v>
      </c>
      <c r="L357">
        <f>IF($A357=0,0,+VLOOKUP($F357,spisak!$C$11:$F$30,3,FALSE))</f>
        <v>0</v>
      </c>
      <c r="M357">
        <f>IF($A357=0,0,+VLOOKUP($F357,spisak!$C$11:$F$30,4,FALSE))</f>
        <v>0</v>
      </c>
      <c r="N357" s="140">
        <f t="shared" ref="N357" si="392">+IF(A357=0,0,"2017")</f>
        <v>0</v>
      </c>
      <c r="O357" s="122">
        <f>IF(A357=0,0,+VLOOKUP($A357,'по изворима и контима'!$A$12:R$499,COLUMN('по изворима и контима'!M:M),FALSE))</f>
        <v>0</v>
      </c>
    </row>
    <row r="358" spans="1:15">
      <c r="A358">
        <f t="shared" si="383"/>
        <v>0</v>
      </c>
      <c r="B358">
        <f t="shared" si="359"/>
        <v>0</v>
      </c>
      <c r="C358" s="121">
        <f>IF(A358=0,0,+spisak!A$4)</f>
        <v>0</v>
      </c>
      <c r="D358">
        <f>IF(A358=0,0,+spisak!C$4)</f>
        <v>0</v>
      </c>
      <c r="E358" s="169">
        <f>IF(A358=0,0,+spisak!#REF!)</f>
        <v>0</v>
      </c>
      <c r="F358">
        <f>IF(A358=0,0,+VLOOKUP($A358,'по изворима и контима'!$A$12:D$499,4,FALSE))</f>
        <v>0</v>
      </c>
      <c r="G358">
        <f>IF(A358=0,0,+VLOOKUP($A358,'по изворима и контима'!$A$12:G$499,5,FALSE))</f>
        <v>0</v>
      </c>
      <c r="H358">
        <f>IF(A358=0,0,+VLOOKUP($A358,'по изворима и контима'!$A$12:H$499,6,FALSE))</f>
        <v>0</v>
      </c>
      <c r="I358">
        <f>IF(A358=0,0,+VLOOKUP($A358,'по изворима и контима'!$A$12:H$499,7,FALSE))</f>
        <v>0</v>
      </c>
      <c r="J358">
        <f>IF(A358=0,0,+VLOOKUP($A358,'по изворима и контима'!$A$12:I$499,8,FALSE))</f>
        <v>0</v>
      </c>
      <c r="K358">
        <f>IF(B358=0,0,+VLOOKUP($A358,'по изворима и контима'!$A$12:J$499,9,FALSE))</f>
        <v>0</v>
      </c>
      <c r="L358">
        <f>IF($A358=0,0,+VLOOKUP($F358,spisak!$C$11:$F$30,3,FALSE))</f>
        <v>0</v>
      </c>
      <c r="M358">
        <f>IF($A358=0,0,+VLOOKUP($F358,spisak!$C$11:$F$30,4,FALSE))</f>
        <v>0</v>
      </c>
      <c r="N358" s="140">
        <f t="shared" ref="N358" si="393">+IF(A358=0,0,"2018")</f>
        <v>0</v>
      </c>
      <c r="O358" s="122">
        <f>IF(C358=0,0,+VLOOKUP($A358,'по изворима и контима'!$A$12:R$499,COLUMN('по изворима и контима'!N:N),FALSE))</f>
        <v>0</v>
      </c>
    </row>
    <row r="359" spans="1:15">
      <c r="A359">
        <f t="shared" si="383"/>
        <v>0</v>
      </c>
      <c r="B359">
        <f t="shared" si="359"/>
        <v>0</v>
      </c>
      <c r="C359" s="121">
        <f>IF(A359=0,0,+spisak!A$4)</f>
        <v>0</v>
      </c>
      <c r="D359">
        <f>IF(A359=0,0,+spisak!C$4)</f>
        <v>0</v>
      </c>
      <c r="E359" s="169">
        <f>IF(A359=0,0,+spisak!#REF!)</f>
        <v>0</v>
      </c>
      <c r="F359">
        <f>IF(A359=0,0,+VLOOKUP($A359,'по изворима и контима'!$A$12:D$499,4,FALSE))</f>
        <v>0</v>
      </c>
      <c r="G359">
        <f>IF(A359=0,0,+VLOOKUP($A359,'по изворима и контима'!$A$12:G$499,5,FALSE))</f>
        <v>0</v>
      </c>
      <c r="H359">
        <f>IF(A359=0,0,+VLOOKUP($A359,'по изворима и контима'!$A$12:H$499,6,FALSE))</f>
        <v>0</v>
      </c>
      <c r="I359">
        <f>IF(A359=0,0,+VLOOKUP($A359,'по изворима и контима'!$A$12:H$499,7,FALSE))</f>
        <v>0</v>
      </c>
      <c r="J359">
        <f>IF(A359=0,0,+VLOOKUP($A359,'по изворима и контима'!$A$12:I$499,8,FALSE))</f>
        <v>0</v>
      </c>
      <c r="K359">
        <f>IF(B359=0,0,+VLOOKUP($A359,'по изворима и контима'!$A$12:J$499,9,FALSE))</f>
        <v>0</v>
      </c>
      <c r="L359">
        <f>IF($A359=0,0,+VLOOKUP($F359,spisak!$C$11:$F$30,3,FALSE))</f>
        <v>0</v>
      </c>
      <c r="M359">
        <f>IF($A359=0,0,+VLOOKUP($F359,spisak!$C$11:$F$30,4,FALSE))</f>
        <v>0</v>
      </c>
      <c r="N359" s="140">
        <f t="shared" ref="N359" si="394">+IF(A359=0,0,"2019")</f>
        <v>0</v>
      </c>
      <c r="O359" s="122">
        <f>IF(C359=0,0,+VLOOKUP($A359,'по изворима и контима'!$A$12:R$499,COLUMN('по изворима и контима'!O:O),FALSE))</f>
        <v>0</v>
      </c>
    </row>
    <row r="360" spans="1:15">
      <c r="A360">
        <f t="shared" si="383"/>
        <v>0</v>
      </c>
      <c r="B360">
        <f t="shared" si="359"/>
        <v>0</v>
      </c>
      <c r="C360" s="121">
        <f>IF(A360=0,0,+spisak!A$4)</f>
        <v>0</v>
      </c>
      <c r="D360">
        <f>IF(A360=0,0,+spisak!C$4)</f>
        <v>0</v>
      </c>
      <c r="E360" s="169">
        <f>IF(A360=0,0,+spisak!#REF!)</f>
        <v>0</v>
      </c>
      <c r="F360">
        <f>IF(A360=0,0,+VLOOKUP($A360,'по изворима и контима'!$A$12:D$499,4,FALSE))</f>
        <v>0</v>
      </c>
      <c r="G360">
        <f>IF(A360=0,0,+VLOOKUP($A360,'по изворима и контима'!$A$12:G$499,5,FALSE))</f>
        <v>0</v>
      </c>
      <c r="H360">
        <f>IF(A360=0,0,+VLOOKUP($A360,'по изворима и контима'!$A$12:H$499,6,FALSE))</f>
        <v>0</v>
      </c>
      <c r="I360">
        <f>IF(A360=0,0,+VLOOKUP($A360,'по изворима и контима'!$A$12:H$499,7,FALSE))</f>
        <v>0</v>
      </c>
      <c r="J360">
        <f>IF(A360=0,0,+VLOOKUP($A360,'по изворима и контима'!$A$12:I$499,8,FALSE))</f>
        <v>0</v>
      </c>
      <c r="K360">
        <f>IF(B360=0,0,+VLOOKUP($A360,'по изворима и контима'!$A$12:J$499,9,FALSE))</f>
        <v>0</v>
      </c>
      <c r="L360">
        <f>IF($A360=0,0,+VLOOKUP($F360,spisak!$C$11:$F$30,3,FALSE))</f>
        <v>0</v>
      </c>
      <c r="M360">
        <f>IF($A360=0,0,+VLOOKUP($F360,spisak!$C$11:$F$30,4,FALSE))</f>
        <v>0</v>
      </c>
      <c r="N360" s="140">
        <f t="shared" ref="N360" si="395">+IF(A360=0,0,"nakon 2019")</f>
        <v>0</v>
      </c>
      <c r="O360" s="122">
        <f>IF(C360=0,0,+VLOOKUP($A360,'по изворима и контима'!$A$12:R$499,COLUMN('по изворима и контима'!P:P),FALSE))</f>
        <v>0</v>
      </c>
    </row>
    <row r="361" spans="1:15">
      <c r="A361">
        <f>+IF(MAX(A$4:A358)&gt;=A$1,0,MAX(A$4:A358)+1)</f>
        <v>0</v>
      </c>
      <c r="B361">
        <f t="shared" si="359"/>
        <v>0</v>
      </c>
      <c r="C361" s="121">
        <f>IF(A361=0,0,+spisak!A$4)</f>
        <v>0</v>
      </c>
      <c r="D361">
        <f>IF(A361=0,0,+spisak!C$4)</f>
        <v>0</v>
      </c>
      <c r="E361" s="169">
        <f>IF(A361=0,0,+spisak!#REF!)</f>
        <v>0</v>
      </c>
      <c r="F361">
        <f>IF(A361=0,0,+VLOOKUP($A361,'по изворима и контима'!$A$12:D$499,4,FALSE))</f>
        <v>0</v>
      </c>
      <c r="G361">
        <f>IF(A361=0,0,+VLOOKUP($A361,'по изворима и контима'!$A$12:G$499,5,FALSE))</f>
        <v>0</v>
      </c>
      <c r="H361">
        <f>IF(A361=0,0,+VLOOKUP($A361,'по изворима и контима'!$A$12:H$499,6,FALSE))</f>
        <v>0</v>
      </c>
      <c r="I361">
        <f>IF(A361=0,0,+VLOOKUP($A361,'по изворима и контима'!$A$12:H$499,7,FALSE))</f>
        <v>0</v>
      </c>
      <c r="J361">
        <f>IF(A361=0,0,+VLOOKUP($A361,'по изворима и контима'!$A$12:I$499,8,FALSE))</f>
        <v>0</v>
      </c>
      <c r="K361">
        <f>IF(B361=0,0,+VLOOKUP($A361,'по изворима и контима'!$A$12:J$499,9,FALSE))</f>
        <v>0</v>
      </c>
      <c r="L361">
        <f>IF($A361=0,0,+VLOOKUP($F361,spisak!$C$11:$F$30,3,FALSE))</f>
        <v>0</v>
      </c>
      <c r="M361">
        <f>IF($A361=0,0,+VLOOKUP($F361,spisak!$C$11:$F$30,4,FALSE))</f>
        <v>0</v>
      </c>
      <c r="N361" s="140">
        <f t="shared" ref="N361" si="396">+IF(A361=0,0,"do 2015")</f>
        <v>0</v>
      </c>
      <c r="O361" s="122">
        <f>IF(A361=0,0,+VLOOKUP($A361,'по изворима и контима'!$A$12:L$499,COLUMN('по изворима и контима'!J:J),FALSE))</f>
        <v>0</v>
      </c>
    </row>
    <row r="362" spans="1:15">
      <c r="A362">
        <f t="shared" ref="A362:A367" si="397">+A361</f>
        <v>0</v>
      </c>
      <c r="B362">
        <f t="shared" si="359"/>
        <v>0</v>
      </c>
      <c r="C362" s="121">
        <f>IF(A362=0,0,+spisak!A$4)</f>
        <v>0</v>
      </c>
      <c r="D362">
        <f>IF(A362=0,0,+spisak!C$4)</f>
        <v>0</v>
      </c>
      <c r="E362" s="169">
        <f>IF(A362=0,0,+spisak!#REF!)</f>
        <v>0</v>
      </c>
      <c r="F362">
        <f>IF(A362=0,0,+VLOOKUP($A362,'по изворима и контима'!$A$12:D$499,4,FALSE))</f>
        <v>0</v>
      </c>
      <c r="G362">
        <f>IF(A362=0,0,+VLOOKUP($A362,'по изворима и контима'!$A$12:G$499,5,FALSE))</f>
        <v>0</v>
      </c>
      <c r="H362">
        <f>IF(A362=0,0,+VLOOKUP($A362,'по изворима и контима'!$A$12:H$499,6,FALSE))</f>
        <v>0</v>
      </c>
      <c r="I362">
        <f>IF(A362=0,0,+VLOOKUP($A362,'по изворима и контима'!$A$12:H$499,7,FALSE))</f>
        <v>0</v>
      </c>
      <c r="J362">
        <f>IF(A362=0,0,+VLOOKUP($A362,'по изворима и контима'!$A$12:I$499,8,FALSE))</f>
        <v>0</v>
      </c>
      <c r="K362">
        <f>IF(B362=0,0,+VLOOKUP($A362,'по изворима и контима'!$A$12:J$499,9,FALSE))</f>
        <v>0</v>
      </c>
      <c r="L362">
        <f>IF($A362=0,0,+VLOOKUP($F362,spisak!$C$11:$F$30,3,FALSE))</f>
        <v>0</v>
      </c>
      <c r="M362">
        <f>IF($A362=0,0,+VLOOKUP($F362,spisak!$C$11:$F$30,4,FALSE))</f>
        <v>0</v>
      </c>
      <c r="N362" s="140">
        <f t="shared" ref="N362" si="398">+IF(A362=0,0,"2016-plan")</f>
        <v>0</v>
      </c>
      <c r="O362" s="122">
        <f>IF(A362=0,0,+VLOOKUP($A362,'по изворима и контима'!$A$12:R$499,COLUMN('по изворима и контима'!K:K),FALSE))</f>
        <v>0</v>
      </c>
    </row>
    <row r="363" spans="1:15">
      <c r="A363">
        <f t="shared" si="397"/>
        <v>0</v>
      </c>
      <c r="B363">
        <f t="shared" si="359"/>
        <v>0</v>
      </c>
      <c r="C363" s="121">
        <f>IF(A363=0,0,+spisak!A$4)</f>
        <v>0</v>
      </c>
      <c r="D363">
        <f>IF(A363=0,0,+spisak!C$4)</f>
        <v>0</v>
      </c>
      <c r="E363" s="169">
        <f>IF(A363=0,0,+spisak!#REF!)</f>
        <v>0</v>
      </c>
      <c r="F363">
        <f>IF(A363=0,0,+VLOOKUP($A363,'по изворима и контима'!$A$12:D$499,4,FALSE))</f>
        <v>0</v>
      </c>
      <c r="G363">
        <f>IF(A363=0,0,+VLOOKUP($A363,'по изворима и контима'!$A$12:G$499,5,FALSE))</f>
        <v>0</v>
      </c>
      <c r="H363">
        <f>IF(A363=0,0,+VLOOKUP($A363,'по изворима и контима'!$A$12:H$499,6,FALSE))</f>
        <v>0</v>
      </c>
      <c r="I363">
        <f>IF(A363=0,0,+VLOOKUP($A363,'по изворима и контима'!$A$12:H$499,7,FALSE))</f>
        <v>0</v>
      </c>
      <c r="J363">
        <f>IF(A363=0,0,+VLOOKUP($A363,'по изворима и контима'!$A$12:I$499,8,FALSE))</f>
        <v>0</v>
      </c>
      <c r="K363">
        <f>IF(B363=0,0,+VLOOKUP($A363,'по изворима и контима'!$A$12:J$499,9,FALSE))</f>
        <v>0</v>
      </c>
      <c r="L363">
        <f>IF($A363=0,0,+VLOOKUP($F363,spisak!$C$11:$F$30,3,FALSE))</f>
        <v>0</v>
      </c>
      <c r="M363">
        <f>IF($A363=0,0,+VLOOKUP($F363,spisak!$C$11:$F$30,4,FALSE))</f>
        <v>0</v>
      </c>
      <c r="N363" s="140">
        <f t="shared" ref="N363" si="399">+IF(A363=0,0,"2016-procena")</f>
        <v>0</v>
      </c>
      <c r="O363" s="122">
        <f>IF(A363=0,0,+VLOOKUP($A363,'по изворима и контима'!$A$12:R$499,COLUMN('по изворима и контима'!L:L),FALSE))</f>
        <v>0</v>
      </c>
    </row>
    <row r="364" spans="1:15">
      <c r="A364">
        <f t="shared" si="397"/>
        <v>0</v>
      </c>
      <c r="B364">
        <f t="shared" si="359"/>
        <v>0</v>
      </c>
      <c r="C364" s="121">
        <f>IF(A364=0,0,+spisak!A$4)</f>
        <v>0</v>
      </c>
      <c r="D364">
        <f>IF(A364=0,0,+spisak!C$4)</f>
        <v>0</v>
      </c>
      <c r="E364" s="169">
        <f>IF(A364=0,0,+spisak!#REF!)</f>
        <v>0</v>
      </c>
      <c r="F364">
        <f>IF(A364=0,0,+VLOOKUP($A364,'по изворима и контима'!$A$12:D$499,4,FALSE))</f>
        <v>0</v>
      </c>
      <c r="G364">
        <f>IF(A364=0,0,+VLOOKUP($A364,'по изворима и контима'!$A$12:G$499,5,FALSE))</f>
        <v>0</v>
      </c>
      <c r="H364">
        <f>IF(A364=0,0,+VLOOKUP($A364,'по изворима и контима'!$A$12:H$499,6,FALSE))</f>
        <v>0</v>
      </c>
      <c r="I364">
        <f>IF(A364=0,0,+VLOOKUP($A364,'по изворима и контима'!$A$12:H$499,7,FALSE))</f>
        <v>0</v>
      </c>
      <c r="J364">
        <f>IF(A364=0,0,+VLOOKUP($A364,'по изворима и контима'!$A$12:I$499,8,FALSE))</f>
        <v>0</v>
      </c>
      <c r="K364">
        <f>IF(B364=0,0,+VLOOKUP($A364,'по изворима и контима'!$A$12:J$499,9,FALSE))</f>
        <v>0</v>
      </c>
      <c r="L364">
        <f>IF($A364=0,0,+VLOOKUP($F364,spisak!$C$11:$F$30,3,FALSE))</f>
        <v>0</v>
      </c>
      <c r="M364">
        <f>IF($A364=0,0,+VLOOKUP($F364,spisak!$C$11:$F$30,4,FALSE))</f>
        <v>0</v>
      </c>
      <c r="N364" s="140">
        <f t="shared" ref="N364" si="400">+IF(A364=0,0,"2017")</f>
        <v>0</v>
      </c>
      <c r="O364" s="122">
        <f>IF(A364=0,0,+VLOOKUP($A364,'по изворима и контима'!$A$12:R$499,COLUMN('по изворима и контима'!M:M),FALSE))</f>
        <v>0</v>
      </c>
    </row>
    <row r="365" spans="1:15">
      <c r="A365">
        <f t="shared" si="397"/>
        <v>0</v>
      </c>
      <c r="B365">
        <f t="shared" si="359"/>
        <v>0</v>
      </c>
      <c r="C365" s="121">
        <f>IF(A365=0,0,+spisak!A$4)</f>
        <v>0</v>
      </c>
      <c r="D365">
        <f>IF(A365=0,0,+spisak!C$4)</f>
        <v>0</v>
      </c>
      <c r="E365" s="169">
        <f>IF(A365=0,0,+spisak!#REF!)</f>
        <v>0</v>
      </c>
      <c r="F365">
        <f>IF(A365=0,0,+VLOOKUP($A365,'по изворима и контима'!$A$12:D$499,4,FALSE))</f>
        <v>0</v>
      </c>
      <c r="G365">
        <f>IF(A365=0,0,+VLOOKUP($A365,'по изворима и контима'!$A$12:G$499,5,FALSE))</f>
        <v>0</v>
      </c>
      <c r="H365">
        <f>IF(A365=0,0,+VLOOKUP($A365,'по изворима и контима'!$A$12:H$499,6,FALSE))</f>
        <v>0</v>
      </c>
      <c r="I365">
        <f>IF(A365=0,0,+VLOOKUP($A365,'по изворима и контима'!$A$12:H$499,7,FALSE))</f>
        <v>0</v>
      </c>
      <c r="J365">
        <f>IF(A365=0,0,+VLOOKUP($A365,'по изворима и контима'!$A$12:I$499,8,FALSE))</f>
        <v>0</v>
      </c>
      <c r="K365">
        <f>IF(B365=0,0,+VLOOKUP($A365,'по изворима и контима'!$A$12:J$499,9,FALSE))</f>
        <v>0</v>
      </c>
      <c r="L365">
        <f>IF($A365=0,0,+VLOOKUP($F365,spisak!$C$11:$F$30,3,FALSE))</f>
        <v>0</v>
      </c>
      <c r="M365">
        <f>IF($A365=0,0,+VLOOKUP($F365,spisak!$C$11:$F$30,4,FALSE))</f>
        <v>0</v>
      </c>
      <c r="N365" s="140">
        <f t="shared" ref="N365" si="401">+IF(A365=0,0,"2018")</f>
        <v>0</v>
      </c>
      <c r="O365" s="122">
        <f>IF(C365=0,0,+VLOOKUP($A365,'по изворима и контима'!$A$12:R$499,COLUMN('по изворима и контима'!N:N),FALSE))</f>
        <v>0</v>
      </c>
    </row>
    <row r="366" spans="1:15">
      <c r="A366">
        <f t="shared" si="397"/>
        <v>0</v>
      </c>
      <c r="B366">
        <f t="shared" si="359"/>
        <v>0</v>
      </c>
      <c r="C366" s="121">
        <f>IF(A366=0,0,+spisak!A$4)</f>
        <v>0</v>
      </c>
      <c r="D366">
        <f>IF(A366=0,0,+spisak!C$4)</f>
        <v>0</v>
      </c>
      <c r="E366" s="169">
        <f>IF(A366=0,0,+spisak!#REF!)</f>
        <v>0</v>
      </c>
      <c r="F366">
        <f>IF(A366=0,0,+VLOOKUP($A366,'по изворима и контима'!$A$12:D$499,4,FALSE))</f>
        <v>0</v>
      </c>
      <c r="G366">
        <f>IF(A366=0,0,+VLOOKUP($A366,'по изворима и контима'!$A$12:G$499,5,FALSE))</f>
        <v>0</v>
      </c>
      <c r="H366">
        <f>IF(A366=0,0,+VLOOKUP($A366,'по изворима и контима'!$A$12:H$499,6,FALSE))</f>
        <v>0</v>
      </c>
      <c r="I366">
        <f>IF(A366=0,0,+VLOOKUP($A366,'по изворима и контима'!$A$12:H$499,7,FALSE))</f>
        <v>0</v>
      </c>
      <c r="J366">
        <f>IF(A366=0,0,+VLOOKUP($A366,'по изворима и контима'!$A$12:I$499,8,FALSE))</f>
        <v>0</v>
      </c>
      <c r="K366">
        <f>IF(B366=0,0,+VLOOKUP($A366,'по изворима и контима'!$A$12:J$499,9,FALSE))</f>
        <v>0</v>
      </c>
      <c r="L366">
        <f>IF($A366=0,0,+VLOOKUP($F366,spisak!$C$11:$F$30,3,FALSE))</f>
        <v>0</v>
      </c>
      <c r="M366">
        <f>IF($A366=0,0,+VLOOKUP($F366,spisak!$C$11:$F$30,4,FALSE))</f>
        <v>0</v>
      </c>
      <c r="N366" s="140">
        <f t="shared" ref="N366" si="402">+IF(A366=0,0,"2019")</f>
        <v>0</v>
      </c>
      <c r="O366" s="122">
        <f>IF(C366=0,0,+VLOOKUP($A366,'по изворима и контима'!$A$12:R$499,COLUMN('по изворима и контима'!O:O),FALSE))</f>
        <v>0</v>
      </c>
    </row>
    <row r="367" spans="1:15">
      <c r="A367">
        <f t="shared" si="397"/>
        <v>0</v>
      </c>
      <c r="B367">
        <f t="shared" si="359"/>
        <v>0</v>
      </c>
      <c r="C367" s="121">
        <f>IF(A367=0,0,+spisak!A$4)</f>
        <v>0</v>
      </c>
      <c r="D367">
        <f>IF(A367=0,0,+spisak!C$4)</f>
        <v>0</v>
      </c>
      <c r="E367" s="169">
        <f>IF(A367=0,0,+spisak!#REF!)</f>
        <v>0</v>
      </c>
      <c r="F367">
        <f>IF(A367=0,0,+VLOOKUP($A367,'по изворима и контима'!$A$12:D$499,4,FALSE))</f>
        <v>0</v>
      </c>
      <c r="G367">
        <f>IF(A367=0,0,+VLOOKUP($A367,'по изворима и контима'!$A$12:G$499,5,FALSE))</f>
        <v>0</v>
      </c>
      <c r="H367">
        <f>IF(A367=0,0,+VLOOKUP($A367,'по изворима и контима'!$A$12:H$499,6,FALSE))</f>
        <v>0</v>
      </c>
      <c r="I367">
        <f>IF(A367=0,0,+VLOOKUP($A367,'по изворима и контима'!$A$12:H$499,7,FALSE))</f>
        <v>0</v>
      </c>
      <c r="J367">
        <f>IF(A367=0,0,+VLOOKUP($A367,'по изворима и контима'!$A$12:I$499,8,FALSE))</f>
        <v>0</v>
      </c>
      <c r="K367">
        <f>IF(B367=0,0,+VLOOKUP($A367,'по изворима и контима'!$A$12:J$499,9,FALSE))</f>
        <v>0</v>
      </c>
      <c r="L367">
        <f>IF($A367=0,0,+VLOOKUP($F367,spisak!$C$11:$F$30,3,FALSE))</f>
        <v>0</v>
      </c>
      <c r="M367">
        <f>IF($A367=0,0,+VLOOKUP($F367,spisak!$C$11:$F$30,4,FALSE))</f>
        <v>0</v>
      </c>
      <c r="N367" s="140">
        <f t="shared" ref="N367" si="403">+IF(A367=0,0,"nakon 2019")</f>
        <v>0</v>
      </c>
      <c r="O367" s="122">
        <f>IF(C367=0,0,+VLOOKUP($A367,'по изворима и контима'!$A$12:R$499,COLUMN('по изворима и контима'!P:P),FALSE))</f>
        <v>0</v>
      </c>
    </row>
    <row r="368" spans="1:15">
      <c r="A368">
        <f>+IF(ISBLANK('по изворима и контима'!D376)=TRUE,0,1)</f>
        <v>0</v>
      </c>
      <c r="B368">
        <f t="shared" si="359"/>
        <v>0</v>
      </c>
      <c r="C368" s="121">
        <f>IF(A368=0,0,+spisak!A$4)</f>
        <v>0</v>
      </c>
      <c r="D368">
        <f>IF(A368=0,0,+spisak!C$4)</f>
        <v>0</v>
      </c>
      <c r="E368" s="169">
        <f>IF(A368=0,0,+spisak!#REF!)</f>
        <v>0</v>
      </c>
      <c r="F368">
        <f>IF(A368=0,0,+VLOOKUP($A368,'по изворима и контима'!$A$12:D$499,4,FALSE))</f>
        <v>0</v>
      </c>
      <c r="G368">
        <f>IF(A368=0,0,+VLOOKUP($A368,'по изворима и контима'!$A$12:G$499,5,FALSE))</f>
        <v>0</v>
      </c>
      <c r="H368">
        <f>IF(A368=0,0,+VLOOKUP($A368,'по изворима и контима'!$A$12:H$499,6,FALSE))</f>
        <v>0</v>
      </c>
      <c r="I368">
        <f>IF(A368=0,0,+VLOOKUP($A368,'по изворима и контима'!$A$12:H$499,7,FALSE))</f>
        <v>0</v>
      </c>
      <c r="J368">
        <f>IF(A368=0,0,+VLOOKUP($A368,'по изворима и контима'!$A$12:I$499,8,FALSE))</f>
        <v>0</v>
      </c>
      <c r="K368">
        <f>IF(B368=0,0,+VLOOKUP($A368,'по изворима и контима'!$A$12:J$499,9,FALSE))</f>
        <v>0</v>
      </c>
      <c r="L368">
        <f>IF($A368=0,0,+VLOOKUP($F368,spisak!$C$11:$F$30,3,FALSE))</f>
        <v>0</v>
      </c>
      <c r="M368">
        <f>IF($A368=0,0,+VLOOKUP($F368,spisak!$C$11:$F$30,4,FALSE))</f>
        <v>0</v>
      </c>
      <c r="N368" s="140">
        <f t="shared" ref="N368" si="404">+IF(A368=0,0,"do 2015")</f>
        <v>0</v>
      </c>
      <c r="O368" s="122">
        <f>IF(A368=0,0,+VLOOKUP($A368,'по изворима и контима'!$A$12:L$499,COLUMN('по изворима и контима'!J:J),FALSE))</f>
        <v>0</v>
      </c>
    </row>
    <row r="369" spans="1:15">
      <c r="A369">
        <f t="shared" ref="A369:A374" si="405">+A368</f>
        <v>0</v>
      </c>
      <c r="B369">
        <f t="shared" si="359"/>
        <v>0</v>
      </c>
      <c r="C369" s="121">
        <f>IF(A369=0,0,+spisak!A$4)</f>
        <v>0</v>
      </c>
      <c r="D369">
        <f>IF(A369=0,0,+spisak!C$4)</f>
        <v>0</v>
      </c>
      <c r="E369" s="169">
        <f>IF(A369=0,0,+spisak!#REF!)</f>
        <v>0</v>
      </c>
      <c r="F369">
        <f>IF(A369=0,0,+VLOOKUP($A369,'по изворима и контима'!$A$12:D$499,4,FALSE))</f>
        <v>0</v>
      </c>
      <c r="G369">
        <f>IF(A369=0,0,+VLOOKUP($A369,'по изворима и контима'!$A$12:G$499,5,FALSE))</f>
        <v>0</v>
      </c>
      <c r="H369">
        <f>IF(A369=0,0,+VLOOKUP($A369,'по изворима и контима'!$A$12:H$499,6,FALSE))</f>
        <v>0</v>
      </c>
      <c r="I369">
        <f>IF(A369=0,0,+VLOOKUP($A369,'по изворима и контима'!$A$12:H$499,7,FALSE))</f>
        <v>0</v>
      </c>
      <c r="J369">
        <f>IF(A369=0,0,+VLOOKUP($A369,'по изворима и контима'!$A$12:I$499,8,FALSE))</f>
        <v>0</v>
      </c>
      <c r="K369">
        <f>IF(B369=0,0,+VLOOKUP($A369,'по изворима и контима'!$A$12:J$499,9,FALSE))</f>
        <v>0</v>
      </c>
      <c r="L369">
        <f>IF($A369=0,0,+VLOOKUP($F369,spisak!$C$11:$F$30,3,FALSE))</f>
        <v>0</v>
      </c>
      <c r="M369">
        <f>IF($A369=0,0,+VLOOKUP($F369,spisak!$C$11:$F$30,4,FALSE))</f>
        <v>0</v>
      </c>
      <c r="N369" s="140">
        <f t="shared" ref="N369" si="406">+IF(A369=0,0,"2016-plan")</f>
        <v>0</v>
      </c>
      <c r="O369" s="122">
        <f>IF(A369=0,0,+VLOOKUP($A369,'по изворима и контима'!$A$12:R$499,COLUMN('по изворима и контима'!K:K),FALSE))</f>
        <v>0</v>
      </c>
    </row>
    <row r="370" spans="1:15">
      <c r="A370">
        <f t="shared" si="405"/>
        <v>0</v>
      </c>
      <c r="B370">
        <f t="shared" si="359"/>
        <v>0</v>
      </c>
      <c r="C370" s="121">
        <f>IF(A370=0,0,+spisak!A$4)</f>
        <v>0</v>
      </c>
      <c r="D370">
        <f>IF(A370=0,0,+spisak!C$4)</f>
        <v>0</v>
      </c>
      <c r="E370" s="169">
        <f>IF(A370=0,0,+spisak!#REF!)</f>
        <v>0</v>
      </c>
      <c r="F370">
        <f>IF(A370=0,0,+VLOOKUP($A370,'по изворима и контима'!$A$12:D$499,4,FALSE))</f>
        <v>0</v>
      </c>
      <c r="G370">
        <f>IF(A370=0,0,+VLOOKUP($A370,'по изворима и контима'!$A$12:G$499,5,FALSE))</f>
        <v>0</v>
      </c>
      <c r="H370">
        <f>IF(A370=0,0,+VLOOKUP($A370,'по изворима и контима'!$A$12:H$499,6,FALSE))</f>
        <v>0</v>
      </c>
      <c r="I370">
        <f>IF(A370=0,0,+VLOOKUP($A370,'по изворима и контима'!$A$12:H$499,7,FALSE))</f>
        <v>0</v>
      </c>
      <c r="J370">
        <f>IF(A370=0,0,+VLOOKUP($A370,'по изворима и контима'!$A$12:I$499,8,FALSE))</f>
        <v>0</v>
      </c>
      <c r="K370">
        <f>IF(B370=0,0,+VLOOKUP($A370,'по изворима и контима'!$A$12:J$499,9,FALSE))</f>
        <v>0</v>
      </c>
      <c r="L370">
        <f>IF($A370=0,0,+VLOOKUP($F370,spisak!$C$11:$F$30,3,FALSE))</f>
        <v>0</v>
      </c>
      <c r="M370">
        <f>IF($A370=0,0,+VLOOKUP($F370,spisak!$C$11:$F$30,4,FALSE))</f>
        <v>0</v>
      </c>
      <c r="N370" s="140">
        <f t="shared" ref="N370" si="407">+IF(A370=0,0,"2016-procena")</f>
        <v>0</v>
      </c>
      <c r="O370" s="122">
        <f>IF(A370=0,0,+VLOOKUP($A370,'по изворима и контима'!$A$12:R$499,COLUMN('по изворима и контима'!L:L),FALSE))</f>
        <v>0</v>
      </c>
    </row>
    <row r="371" spans="1:15">
      <c r="A371">
        <f t="shared" si="405"/>
        <v>0</v>
      </c>
      <c r="B371">
        <f t="shared" si="359"/>
        <v>0</v>
      </c>
      <c r="C371" s="121">
        <f>IF(A371=0,0,+spisak!A$4)</f>
        <v>0</v>
      </c>
      <c r="D371">
        <f>IF(A371=0,0,+spisak!C$4)</f>
        <v>0</v>
      </c>
      <c r="E371" s="169">
        <f>IF(A371=0,0,+spisak!#REF!)</f>
        <v>0</v>
      </c>
      <c r="F371">
        <f>IF(A371=0,0,+VLOOKUP($A371,'по изворима и контима'!$A$12:D$499,4,FALSE))</f>
        <v>0</v>
      </c>
      <c r="G371">
        <f>IF(A371=0,0,+VLOOKUP($A371,'по изворима и контима'!$A$12:G$499,5,FALSE))</f>
        <v>0</v>
      </c>
      <c r="H371">
        <f>IF(A371=0,0,+VLOOKUP($A371,'по изворима и контима'!$A$12:H$499,6,FALSE))</f>
        <v>0</v>
      </c>
      <c r="I371">
        <f>IF(A371=0,0,+VLOOKUP($A371,'по изворима и контима'!$A$12:H$499,7,FALSE))</f>
        <v>0</v>
      </c>
      <c r="J371">
        <f>IF(A371=0,0,+VLOOKUP($A371,'по изворима и контима'!$A$12:I$499,8,FALSE))</f>
        <v>0</v>
      </c>
      <c r="K371">
        <f>IF(B371=0,0,+VLOOKUP($A371,'по изворима и контима'!$A$12:J$499,9,FALSE))</f>
        <v>0</v>
      </c>
      <c r="L371">
        <f>IF($A371=0,0,+VLOOKUP($F371,spisak!$C$11:$F$30,3,FALSE))</f>
        <v>0</v>
      </c>
      <c r="M371">
        <f>IF($A371=0,0,+VLOOKUP($F371,spisak!$C$11:$F$30,4,FALSE))</f>
        <v>0</v>
      </c>
      <c r="N371" s="140">
        <f t="shared" ref="N371" si="408">+IF(A371=0,0,"2017")</f>
        <v>0</v>
      </c>
      <c r="O371" s="122">
        <f>IF(A371=0,0,+VLOOKUP($A371,'по изворима и контима'!$A$12:R$499,COLUMN('по изворима и контима'!M:M),FALSE))</f>
        <v>0</v>
      </c>
    </row>
    <row r="372" spans="1:15">
      <c r="A372">
        <f t="shared" si="405"/>
        <v>0</v>
      </c>
      <c r="B372">
        <f t="shared" si="359"/>
        <v>0</v>
      </c>
      <c r="C372" s="121">
        <f>IF(A372=0,0,+spisak!A$4)</f>
        <v>0</v>
      </c>
      <c r="D372">
        <f>IF(A372=0,0,+spisak!C$4)</f>
        <v>0</v>
      </c>
      <c r="E372" s="169">
        <f>IF(A372=0,0,+spisak!#REF!)</f>
        <v>0</v>
      </c>
      <c r="F372">
        <f>IF(A372=0,0,+VLOOKUP($A372,'по изворима и контима'!$A$12:D$499,4,FALSE))</f>
        <v>0</v>
      </c>
      <c r="G372">
        <f>IF(A372=0,0,+VLOOKUP($A372,'по изворима и контима'!$A$12:G$499,5,FALSE))</f>
        <v>0</v>
      </c>
      <c r="H372">
        <f>IF(A372=0,0,+VLOOKUP($A372,'по изворима и контима'!$A$12:H$499,6,FALSE))</f>
        <v>0</v>
      </c>
      <c r="I372">
        <f>IF(A372=0,0,+VLOOKUP($A372,'по изворима и контима'!$A$12:H$499,7,FALSE))</f>
        <v>0</v>
      </c>
      <c r="J372">
        <f>IF(A372=0,0,+VLOOKUP($A372,'по изворима и контима'!$A$12:I$499,8,FALSE))</f>
        <v>0</v>
      </c>
      <c r="K372">
        <f>IF(B372=0,0,+VLOOKUP($A372,'по изворима и контима'!$A$12:J$499,9,FALSE))</f>
        <v>0</v>
      </c>
      <c r="L372">
        <f>IF($A372=0,0,+VLOOKUP($F372,spisak!$C$11:$F$30,3,FALSE))</f>
        <v>0</v>
      </c>
      <c r="M372">
        <f>IF($A372=0,0,+VLOOKUP($F372,spisak!$C$11:$F$30,4,FALSE))</f>
        <v>0</v>
      </c>
      <c r="N372" s="140">
        <f t="shared" ref="N372" si="409">+IF(A372=0,0,"2018")</f>
        <v>0</v>
      </c>
      <c r="O372" s="122">
        <f>IF(C372=0,0,+VLOOKUP($A372,'по изворима и контима'!$A$12:R$499,COLUMN('по изворима и контима'!N:N),FALSE))</f>
        <v>0</v>
      </c>
    </row>
    <row r="373" spans="1:15">
      <c r="A373">
        <f t="shared" si="405"/>
        <v>0</v>
      </c>
      <c r="B373">
        <f t="shared" si="359"/>
        <v>0</v>
      </c>
      <c r="C373" s="121">
        <f>IF(A373=0,0,+spisak!A$4)</f>
        <v>0</v>
      </c>
      <c r="D373">
        <f>IF(A373=0,0,+spisak!C$4)</f>
        <v>0</v>
      </c>
      <c r="E373" s="169">
        <f>IF(A373=0,0,+spisak!#REF!)</f>
        <v>0</v>
      </c>
      <c r="F373">
        <f>IF(A373=0,0,+VLOOKUP($A373,'по изворима и контима'!$A$12:D$499,4,FALSE))</f>
        <v>0</v>
      </c>
      <c r="G373">
        <f>IF(A373=0,0,+VLOOKUP($A373,'по изворима и контима'!$A$12:G$499,5,FALSE))</f>
        <v>0</v>
      </c>
      <c r="H373">
        <f>IF(A373=0,0,+VLOOKUP($A373,'по изворима и контима'!$A$12:H$499,6,FALSE))</f>
        <v>0</v>
      </c>
      <c r="I373">
        <f>IF(A373=0,0,+VLOOKUP($A373,'по изворима и контима'!$A$12:H$499,7,FALSE))</f>
        <v>0</v>
      </c>
      <c r="J373">
        <f>IF(A373=0,0,+VLOOKUP($A373,'по изворима и контима'!$A$12:I$499,8,FALSE))</f>
        <v>0</v>
      </c>
      <c r="K373">
        <f>IF(B373=0,0,+VLOOKUP($A373,'по изворима и контима'!$A$12:J$499,9,FALSE))</f>
        <v>0</v>
      </c>
      <c r="L373">
        <f>IF($A373=0,0,+VLOOKUP($F373,spisak!$C$11:$F$30,3,FALSE))</f>
        <v>0</v>
      </c>
      <c r="M373">
        <f>IF($A373=0,0,+VLOOKUP($F373,spisak!$C$11:$F$30,4,FALSE))</f>
        <v>0</v>
      </c>
      <c r="N373" s="140">
        <f t="shared" ref="N373" si="410">+IF(A373=0,0,"2019")</f>
        <v>0</v>
      </c>
      <c r="O373" s="122">
        <f>IF(C373=0,0,+VLOOKUP($A373,'по изворима и контима'!$A$12:R$499,COLUMN('по изворима и контима'!O:O),FALSE))</f>
        <v>0</v>
      </c>
    </row>
    <row r="374" spans="1:15">
      <c r="A374">
        <f t="shared" si="405"/>
        <v>0</v>
      </c>
      <c r="B374">
        <f t="shared" si="359"/>
        <v>0</v>
      </c>
      <c r="C374" s="121">
        <f>IF(A374=0,0,+spisak!A$4)</f>
        <v>0</v>
      </c>
      <c r="D374">
        <f>IF(A374=0,0,+spisak!C$4)</f>
        <v>0</v>
      </c>
      <c r="E374" s="169">
        <f>IF(A374=0,0,+spisak!#REF!)</f>
        <v>0</v>
      </c>
      <c r="F374">
        <f>IF(A374=0,0,+VLOOKUP($A374,'по изворима и контима'!$A$12:D$499,4,FALSE))</f>
        <v>0</v>
      </c>
      <c r="G374">
        <f>IF(A374=0,0,+VLOOKUP($A374,'по изворима и контима'!$A$12:G$499,5,FALSE))</f>
        <v>0</v>
      </c>
      <c r="H374">
        <f>IF(A374=0,0,+VLOOKUP($A374,'по изворима и контима'!$A$12:H$499,6,FALSE))</f>
        <v>0</v>
      </c>
      <c r="I374">
        <f>IF(A374=0,0,+VLOOKUP($A374,'по изворима и контима'!$A$12:H$499,7,FALSE))</f>
        <v>0</v>
      </c>
      <c r="J374">
        <f>IF(A374=0,0,+VLOOKUP($A374,'по изворима и контима'!$A$12:I$499,8,FALSE))</f>
        <v>0</v>
      </c>
      <c r="K374">
        <f>IF(B374=0,0,+VLOOKUP($A374,'по изворима и контима'!$A$12:J$499,9,FALSE))</f>
        <v>0</v>
      </c>
      <c r="L374">
        <f>IF($A374=0,0,+VLOOKUP($F374,spisak!$C$11:$F$30,3,FALSE))</f>
        <v>0</v>
      </c>
      <c r="M374">
        <f>IF($A374=0,0,+VLOOKUP($F374,spisak!$C$11:$F$30,4,FALSE))</f>
        <v>0</v>
      </c>
      <c r="N374" s="140">
        <f t="shared" ref="N374" si="411">+IF(A374=0,0,"nakon 2019")</f>
        <v>0</v>
      </c>
      <c r="O374" s="122">
        <f>IF(C374=0,0,+VLOOKUP($A374,'по изворима и контима'!$A$12:R$499,COLUMN('по изворима и контима'!P:P),FALSE))</f>
        <v>0</v>
      </c>
    </row>
    <row r="375" spans="1:15">
      <c r="A375">
        <f>+IF(MAX(A$4:A372)&gt;=A$1,0,MAX(A$4:A372)+1)</f>
        <v>0</v>
      </c>
      <c r="B375">
        <f t="shared" si="359"/>
        <v>0</v>
      </c>
      <c r="C375" s="121">
        <f>IF(A375=0,0,+spisak!A$4)</f>
        <v>0</v>
      </c>
      <c r="D375">
        <f>IF(A375=0,0,+spisak!C$4)</f>
        <v>0</v>
      </c>
      <c r="E375" s="169">
        <f>IF(A375=0,0,+spisak!#REF!)</f>
        <v>0</v>
      </c>
      <c r="F375">
        <f>IF(A375=0,0,+VLOOKUP($A375,'по изворима и контима'!$A$12:D$499,4,FALSE))</f>
        <v>0</v>
      </c>
      <c r="G375">
        <f>IF(A375=0,0,+VLOOKUP($A375,'по изворима и контима'!$A$12:G$499,5,FALSE))</f>
        <v>0</v>
      </c>
      <c r="H375">
        <f>IF(A375=0,0,+VLOOKUP($A375,'по изворима и контима'!$A$12:H$499,6,FALSE))</f>
        <v>0</v>
      </c>
      <c r="I375">
        <f>IF(A375=0,0,+VLOOKUP($A375,'по изворима и контима'!$A$12:H$499,7,FALSE))</f>
        <v>0</v>
      </c>
      <c r="J375">
        <f>IF(A375=0,0,+VLOOKUP($A375,'по изворима и контима'!$A$12:I$499,8,FALSE))</f>
        <v>0</v>
      </c>
      <c r="K375">
        <f>IF(B375=0,0,+VLOOKUP($A375,'по изворима и контима'!$A$12:J$499,9,FALSE))</f>
        <v>0</v>
      </c>
      <c r="L375">
        <f>IF($A375=0,0,+VLOOKUP($F375,spisak!$C$11:$F$30,3,FALSE))</f>
        <v>0</v>
      </c>
      <c r="M375">
        <f>IF($A375=0,0,+VLOOKUP($F375,spisak!$C$11:$F$30,4,FALSE))</f>
        <v>0</v>
      </c>
      <c r="N375" s="140">
        <f t="shared" ref="N375" si="412">+IF(A375=0,0,"do 2015")</f>
        <v>0</v>
      </c>
      <c r="O375" s="122">
        <f>IF(A375=0,0,+VLOOKUP($A375,'по изворима и контима'!$A$12:L$499,COLUMN('по изворима и контима'!J:J),FALSE))</f>
        <v>0</v>
      </c>
    </row>
    <row r="376" spans="1:15">
      <c r="A376">
        <f>+A375</f>
        <v>0</v>
      </c>
      <c r="B376">
        <f t="shared" si="359"/>
        <v>0</v>
      </c>
      <c r="C376" s="121">
        <f>IF(A376=0,0,+spisak!A$4)</f>
        <v>0</v>
      </c>
      <c r="D376">
        <f>IF(A376=0,0,+spisak!C$4)</f>
        <v>0</v>
      </c>
      <c r="E376" s="169">
        <f>IF(A376=0,0,+spisak!#REF!)</f>
        <v>0</v>
      </c>
      <c r="F376">
        <f>IF(A376=0,0,+VLOOKUP($A376,'по изворима и контима'!$A$12:D$499,4,FALSE))</f>
        <v>0</v>
      </c>
      <c r="G376">
        <f>IF(A376=0,0,+VLOOKUP($A376,'по изворима и контима'!$A$12:G$499,5,FALSE))</f>
        <v>0</v>
      </c>
      <c r="H376">
        <f>IF(A376=0,0,+VLOOKUP($A376,'по изворима и контима'!$A$12:H$499,6,FALSE))</f>
        <v>0</v>
      </c>
      <c r="I376">
        <f>IF(A376=0,0,+VLOOKUP($A376,'по изворима и контима'!$A$12:H$499,7,FALSE))</f>
        <v>0</v>
      </c>
      <c r="J376">
        <f>IF(A376=0,0,+VLOOKUP($A376,'по изворима и контима'!$A$12:I$499,8,FALSE))</f>
        <v>0</v>
      </c>
      <c r="K376">
        <f>IF(B376=0,0,+VLOOKUP($A376,'по изворима и контима'!$A$12:J$499,9,FALSE))</f>
        <v>0</v>
      </c>
      <c r="L376">
        <f>IF($A376=0,0,+VLOOKUP($F376,spisak!$C$11:$F$30,3,FALSE))</f>
        <v>0</v>
      </c>
      <c r="M376">
        <f>IF($A376=0,0,+VLOOKUP($F376,spisak!$C$11:$F$30,4,FALSE))</f>
        <v>0</v>
      </c>
      <c r="N376" s="140">
        <f t="shared" ref="N376" si="413">+IF(A376=0,0,"2016-plan")</f>
        <v>0</v>
      </c>
      <c r="O376" s="122">
        <f>IF(A376=0,0,+VLOOKUP($A376,'по изворима и контима'!$A$12:R$499,COLUMN('по изворима и контима'!K:K),FALSE))</f>
        <v>0</v>
      </c>
    </row>
    <row r="377" spans="1:15">
      <c r="A377">
        <f t="shared" ref="A377:A388" si="414">+A376</f>
        <v>0</v>
      </c>
      <c r="B377">
        <f t="shared" si="359"/>
        <v>0</v>
      </c>
      <c r="C377" s="121">
        <f>IF(A377=0,0,+spisak!A$4)</f>
        <v>0</v>
      </c>
      <c r="D377">
        <f>IF(A377=0,0,+spisak!C$4)</f>
        <v>0</v>
      </c>
      <c r="E377" s="169">
        <f>IF(A377=0,0,+spisak!#REF!)</f>
        <v>0</v>
      </c>
      <c r="F377">
        <f>IF(A377=0,0,+VLOOKUP($A377,'по изворима и контима'!$A$12:D$499,4,FALSE))</f>
        <v>0</v>
      </c>
      <c r="G377">
        <f>IF(A377=0,0,+VLOOKUP($A377,'по изворима и контима'!$A$12:G$499,5,FALSE))</f>
        <v>0</v>
      </c>
      <c r="H377">
        <f>IF(A377=0,0,+VLOOKUP($A377,'по изворима и контима'!$A$12:H$499,6,FALSE))</f>
        <v>0</v>
      </c>
      <c r="I377">
        <f>IF(A377=0,0,+VLOOKUP($A377,'по изворима и контима'!$A$12:H$499,7,FALSE))</f>
        <v>0</v>
      </c>
      <c r="J377">
        <f>IF(A377=0,0,+VLOOKUP($A377,'по изворима и контима'!$A$12:I$499,8,FALSE))</f>
        <v>0</v>
      </c>
      <c r="K377">
        <f>IF(B377=0,0,+VLOOKUP($A377,'по изворима и контима'!$A$12:J$499,9,FALSE))</f>
        <v>0</v>
      </c>
      <c r="L377">
        <f>IF($A377=0,0,+VLOOKUP($F377,spisak!$C$11:$F$30,3,FALSE))</f>
        <v>0</v>
      </c>
      <c r="M377">
        <f>IF($A377=0,0,+VLOOKUP($F377,spisak!$C$11:$F$30,4,FALSE))</f>
        <v>0</v>
      </c>
      <c r="N377" s="140">
        <f t="shared" ref="N377" si="415">+IF(A377=0,0,"2016-procena")</f>
        <v>0</v>
      </c>
      <c r="O377" s="122">
        <f>IF(A377=0,0,+VLOOKUP($A377,'по изворима и контима'!$A$12:R$499,COLUMN('по изворима и контима'!L:L),FALSE))</f>
        <v>0</v>
      </c>
    </row>
    <row r="378" spans="1:15">
      <c r="A378">
        <f t="shared" si="414"/>
        <v>0</v>
      </c>
      <c r="B378">
        <f t="shared" si="359"/>
        <v>0</v>
      </c>
      <c r="C378" s="121">
        <f>IF(A378=0,0,+spisak!A$4)</f>
        <v>0</v>
      </c>
      <c r="D378">
        <f>IF(A378=0,0,+spisak!C$4)</f>
        <v>0</v>
      </c>
      <c r="E378" s="169">
        <f>IF(A378=0,0,+spisak!#REF!)</f>
        <v>0</v>
      </c>
      <c r="F378">
        <f>IF(A378=0,0,+VLOOKUP($A378,'по изворима и контима'!$A$12:D$499,4,FALSE))</f>
        <v>0</v>
      </c>
      <c r="G378">
        <f>IF(A378=0,0,+VLOOKUP($A378,'по изворима и контима'!$A$12:G$499,5,FALSE))</f>
        <v>0</v>
      </c>
      <c r="H378">
        <f>IF(A378=0,0,+VLOOKUP($A378,'по изворима и контима'!$A$12:H$499,6,FALSE))</f>
        <v>0</v>
      </c>
      <c r="I378">
        <f>IF(A378=0,0,+VLOOKUP($A378,'по изворима и контима'!$A$12:H$499,7,FALSE))</f>
        <v>0</v>
      </c>
      <c r="J378">
        <f>IF(A378=0,0,+VLOOKUP($A378,'по изворима и контима'!$A$12:I$499,8,FALSE))</f>
        <v>0</v>
      </c>
      <c r="K378">
        <f>IF(B378=0,0,+VLOOKUP($A378,'по изворима и контима'!$A$12:J$499,9,FALSE))</f>
        <v>0</v>
      </c>
      <c r="L378">
        <f>IF($A378=0,0,+VLOOKUP($F378,spisak!$C$11:$F$30,3,FALSE))</f>
        <v>0</v>
      </c>
      <c r="M378">
        <f>IF($A378=0,0,+VLOOKUP($F378,spisak!$C$11:$F$30,4,FALSE))</f>
        <v>0</v>
      </c>
      <c r="N378" s="140">
        <f t="shared" ref="N378" si="416">+IF(A378=0,0,"2017")</f>
        <v>0</v>
      </c>
      <c r="O378" s="122">
        <f>IF(A378=0,0,+VLOOKUP($A378,'по изворима и контима'!$A$12:R$499,COLUMN('по изворима и контима'!M:M),FALSE))</f>
        <v>0</v>
      </c>
    </row>
    <row r="379" spans="1:15">
      <c r="A379">
        <f t="shared" si="414"/>
        <v>0</v>
      </c>
      <c r="B379">
        <f t="shared" si="359"/>
        <v>0</v>
      </c>
      <c r="C379" s="121">
        <f>IF(A379=0,0,+spisak!A$4)</f>
        <v>0</v>
      </c>
      <c r="D379">
        <f>IF(A379=0,0,+spisak!C$4)</f>
        <v>0</v>
      </c>
      <c r="E379" s="169">
        <f>IF(A379=0,0,+spisak!#REF!)</f>
        <v>0</v>
      </c>
      <c r="F379">
        <f>IF(A379=0,0,+VLOOKUP($A379,'по изворима и контима'!$A$12:D$499,4,FALSE))</f>
        <v>0</v>
      </c>
      <c r="G379">
        <f>IF(A379=0,0,+VLOOKUP($A379,'по изворима и контима'!$A$12:G$499,5,FALSE))</f>
        <v>0</v>
      </c>
      <c r="H379">
        <f>IF(A379=0,0,+VLOOKUP($A379,'по изворима и контима'!$A$12:H$499,6,FALSE))</f>
        <v>0</v>
      </c>
      <c r="I379">
        <f>IF(A379=0,0,+VLOOKUP($A379,'по изворима и контима'!$A$12:H$499,7,FALSE))</f>
        <v>0</v>
      </c>
      <c r="J379">
        <f>IF(A379=0,0,+VLOOKUP($A379,'по изворима и контима'!$A$12:I$499,8,FALSE))</f>
        <v>0</v>
      </c>
      <c r="K379">
        <f>IF(B379=0,0,+VLOOKUP($A379,'по изворима и контима'!$A$12:J$499,9,FALSE))</f>
        <v>0</v>
      </c>
      <c r="L379">
        <f>IF($A379=0,0,+VLOOKUP($F379,spisak!$C$11:$F$30,3,FALSE))</f>
        <v>0</v>
      </c>
      <c r="M379">
        <f>IF($A379=0,0,+VLOOKUP($F379,spisak!$C$11:$F$30,4,FALSE))</f>
        <v>0</v>
      </c>
      <c r="N379" s="140">
        <f t="shared" ref="N379" si="417">+IF(A379=0,0,"2018")</f>
        <v>0</v>
      </c>
      <c r="O379" s="122">
        <f>IF(C379=0,0,+VLOOKUP($A379,'по изворима и контима'!$A$12:R$499,COLUMN('по изворима и контима'!N:N),FALSE))</f>
        <v>0</v>
      </c>
    </row>
    <row r="380" spans="1:15">
      <c r="A380">
        <f t="shared" si="414"/>
        <v>0</v>
      </c>
      <c r="B380">
        <f t="shared" si="359"/>
        <v>0</v>
      </c>
      <c r="C380" s="121">
        <f>IF(A380=0,0,+spisak!A$4)</f>
        <v>0</v>
      </c>
      <c r="D380">
        <f>IF(A380=0,0,+spisak!C$4)</f>
        <v>0</v>
      </c>
      <c r="E380" s="169">
        <f>IF(A380=0,0,+spisak!#REF!)</f>
        <v>0</v>
      </c>
      <c r="F380">
        <f>IF(A380=0,0,+VLOOKUP($A380,'по изворима и контима'!$A$12:D$499,4,FALSE))</f>
        <v>0</v>
      </c>
      <c r="G380">
        <f>IF(A380=0,0,+VLOOKUP($A380,'по изворима и контима'!$A$12:G$499,5,FALSE))</f>
        <v>0</v>
      </c>
      <c r="H380">
        <f>IF(A380=0,0,+VLOOKUP($A380,'по изворима и контима'!$A$12:H$499,6,FALSE))</f>
        <v>0</v>
      </c>
      <c r="I380">
        <f>IF(A380=0,0,+VLOOKUP($A380,'по изворима и контима'!$A$12:H$499,7,FALSE))</f>
        <v>0</v>
      </c>
      <c r="J380">
        <f>IF(A380=0,0,+VLOOKUP($A380,'по изворима и контима'!$A$12:I$499,8,FALSE))</f>
        <v>0</v>
      </c>
      <c r="K380">
        <f>IF(B380=0,0,+VLOOKUP($A380,'по изворима и контима'!$A$12:J$499,9,FALSE))</f>
        <v>0</v>
      </c>
      <c r="L380">
        <f>IF($A380=0,0,+VLOOKUP($F380,spisak!$C$11:$F$30,3,FALSE))</f>
        <v>0</v>
      </c>
      <c r="M380">
        <f>IF($A380=0,0,+VLOOKUP($F380,spisak!$C$11:$F$30,4,FALSE))</f>
        <v>0</v>
      </c>
      <c r="N380" s="140">
        <f t="shared" ref="N380" si="418">+IF(A380=0,0,"2019")</f>
        <v>0</v>
      </c>
      <c r="O380" s="122">
        <f>IF(C380=0,0,+VLOOKUP($A380,'по изворима и контима'!$A$12:R$499,COLUMN('по изворима и контима'!O:O),FALSE))</f>
        <v>0</v>
      </c>
    </row>
    <row r="381" spans="1:15">
      <c r="A381">
        <f t="shared" si="414"/>
        <v>0</v>
      </c>
      <c r="B381">
        <f t="shared" si="359"/>
        <v>0</v>
      </c>
      <c r="C381" s="121">
        <f>IF(A381=0,0,+spisak!A$4)</f>
        <v>0</v>
      </c>
      <c r="D381">
        <f>IF(A381=0,0,+spisak!C$4)</f>
        <v>0</v>
      </c>
      <c r="E381" s="169">
        <f>IF(A381=0,0,+spisak!#REF!)</f>
        <v>0</v>
      </c>
      <c r="F381">
        <f>IF(A381=0,0,+VLOOKUP($A381,'по изворима и контима'!$A$12:D$499,4,FALSE))</f>
        <v>0</v>
      </c>
      <c r="G381">
        <f>IF(A381=0,0,+VLOOKUP($A381,'по изворима и контима'!$A$12:G$499,5,FALSE))</f>
        <v>0</v>
      </c>
      <c r="H381">
        <f>IF(A381=0,0,+VLOOKUP($A381,'по изворима и контима'!$A$12:H$499,6,FALSE))</f>
        <v>0</v>
      </c>
      <c r="I381">
        <f>IF(A381=0,0,+VLOOKUP($A381,'по изворима и контима'!$A$12:H$499,7,FALSE))</f>
        <v>0</v>
      </c>
      <c r="J381">
        <f>IF(A381=0,0,+VLOOKUP($A381,'по изворима и контима'!$A$12:I$499,8,FALSE))</f>
        <v>0</v>
      </c>
      <c r="K381">
        <f>IF(B381=0,0,+VLOOKUP($A381,'по изворима и контима'!$A$12:J$499,9,FALSE))</f>
        <v>0</v>
      </c>
      <c r="L381">
        <f>IF($A381=0,0,+VLOOKUP($F381,spisak!$C$11:$F$30,3,FALSE))</f>
        <v>0</v>
      </c>
      <c r="M381">
        <f>IF($A381=0,0,+VLOOKUP($F381,spisak!$C$11:$F$30,4,FALSE))</f>
        <v>0</v>
      </c>
      <c r="N381" s="140">
        <f t="shared" ref="N381" si="419">+IF(A381=0,0,"nakon 2019")</f>
        <v>0</v>
      </c>
      <c r="O381" s="122">
        <f>IF(C381=0,0,+VLOOKUP($A381,'по изворима и контима'!$A$12:R$499,COLUMN('по изворима и контима'!P:P),FALSE))</f>
        <v>0</v>
      </c>
    </row>
    <row r="382" spans="1:15">
      <c r="A382">
        <f>+IF(MAX(A$4:A379)&gt;=A$1,0,MAX(A$4:A379)+1)</f>
        <v>0</v>
      </c>
      <c r="B382">
        <f t="shared" si="359"/>
        <v>0</v>
      </c>
      <c r="C382" s="121">
        <f>IF(A382=0,0,+spisak!A$4)</f>
        <v>0</v>
      </c>
      <c r="D382">
        <f>IF(A382=0,0,+spisak!C$4)</f>
        <v>0</v>
      </c>
      <c r="E382" s="169">
        <f>IF(A382=0,0,+spisak!#REF!)</f>
        <v>0</v>
      </c>
      <c r="F382">
        <f>IF(A382=0,0,+VLOOKUP($A382,'по изворима и контима'!$A$12:D$499,4,FALSE))</f>
        <v>0</v>
      </c>
      <c r="G382">
        <f>IF(A382=0,0,+VLOOKUP($A382,'по изворима и контима'!$A$12:G$499,5,FALSE))</f>
        <v>0</v>
      </c>
      <c r="H382">
        <f>IF(A382=0,0,+VLOOKUP($A382,'по изворима и контима'!$A$12:H$499,6,FALSE))</f>
        <v>0</v>
      </c>
      <c r="I382">
        <f>IF(A382=0,0,+VLOOKUP($A382,'по изворима и контима'!$A$12:H$499,7,FALSE))</f>
        <v>0</v>
      </c>
      <c r="J382">
        <f>IF(A382=0,0,+VLOOKUP($A382,'по изворима и контима'!$A$12:I$499,8,FALSE))</f>
        <v>0</v>
      </c>
      <c r="K382">
        <f>IF(B382=0,0,+VLOOKUP($A382,'по изворима и контима'!$A$12:J$499,9,FALSE))</f>
        <v>0</v>
      </c>
      <c r="L382">
        <f>IF($A382=0,0,+VLOOKUP($F382,spisak!$C$11:$F$30,3,FALSE))</f>
        <v>0</v>
      </c>
      <c r="M382">
        <f>IF($A382=0,0,+VLOOKUP($F382,spisak!$C$11:$F$30,4,FALSE))</f>
        <v>0</v>
      </c>
      <c r="N382" s="140">
        <f t="shared" ref="N382" si="420">+IF(A382=0,0,"do 2015")</f>
        <v>0</v>
      </c>
      <c r="O382" s="122">
        <f>IF(A382=0,0,+VLOOKUP($A382,'по изворима и контима'!$A$12:L$499,COLUMN('по изворима и контима'!J:J),FALSE))</f>
        <v>0</v>
      </c>
    </row>
    <row r="383" spans="1:15">
      <c r="A383">
        <f>+A382</f>
        <v>0</v>
      </c>
      <c r="B383">
        <f t="shared" si="359"/>
        <v>0</v>
      </c>
      <c r="C383" s="121">
        <f>IF(A383=0,0,+spisak!A$4)</f>
        <v>0</v>
      </c>
      <c r="D383">
        <f>IF(A383=0,0,+spisak!C$4)</f>
        <v>0</v>
      </c>
      <c r="E383" s="169">
        <f>IF(A383=0,0,+spisak!#REF!)</f>
        <v>0</v>
      </c>
      <c r="F383">
        <f>IF(A383=0,0,+VLOOKUP($A383,'по изворима и контима'!$A$12:D$499,4,FALSE))</f>
        <v>0</v>
      </c>
      <c r="G383">
        <f>IF(A383=0,0,+VLOOKUP($A383,'по изворима и контима'!$A$12:G$499,5,FALSE))</f>
        <v>0</v>
      </c>
      <c r="H383">
        <f>IF(A383=0,0,+VLOOKUP($A383,'по изворима и контима'!$A$12:H$499,6,FALSE))</f>
        <v>0</v>
      </c>
      <c r="I383">
        <f>IF(A383=0,0,+VLOOKUP($A383,'по изворима и контима'!$A$12:H$499,7,FALSE))</f>
        <v>0</v>
      </c>
      <c r="J383">
        <f>IF(A383=0,0,+VLOOKUP($A383,'по изворима и контима'!$A$12:I$499,8,FALSE))</f>
        <v>0</v>
      </c>
      <c r="K383">
        <f>IF(B383=0,0,+VLOOKUP($A383,'по изворима и контима'!$A$12:J$499,9,FALSE))</f>
        <v>0</v>
      </c>
      <c r="L383">
        <f>IF($A383=0,0,+VLOOKUP($F383,spisak!$C$11:$F$30,3,FALSE))</f>
        <v>0</v>
      </c>
      <c r="M383">
        <f>IF($A383=0,0,+VLOOKUP($F383,spisak!$C$11:$F$30,4,FALSE))</f>
        <v>0</v>
      </c>
      <c r="N383" s="140">
        <f t="shared" ref="N383" si="421">+IF(A383=0,0,"2016-plan")</f>
        <v>0</v>
      </c>
      <c r="O383" s="122">
        <f>IF(A383=0,0,+VLOOKUP($A383,'по изворима и контима'!$A$12:R$499,COLUMN('по изворима и контима'!K:K),FALSE))</f>
        <v>0</v>
      </c>
    </row>
    <row r="384" spans="1:15">
      <c r="A384">
        <f t="shared" si="414"/>
        <v>0</v>
      </c>
      <c r="B384">
        <f t="shared" si="359"/>
        <v>0</v>
      </c>
      <c r="C384" s="121">
        <f>IF(A384=0,0,+spisak!A$4)</f>
        <v>0</v>
      </c>
      <c r="D384">
        <f>IF(A384=0,0,+spisak!C$4)</f>
        <v>0</v>
      </c>
      <c r="E384" s="169">
        <f>IF(A384=0,0,+spisak!#REF!)</f>
        <v>0</v>
      </c>
      <c r="F384">
        <f>IF(A384=0,0,+VLOOKUP($A384,'по изворима и контима'!$A$12:D$499,4,FALSE))</f>
        <v>0</v>
      </c>
      <c r="G384">
        <f>IF(A384=0,0,+VLOOKUP($A384,'по изворима и контима'!$A$12:G$499,5,FALSE))</f>
        <v>0</v>
      </c>
      <c r="H384">
        <f>IF(A384=0,0,+VLOOKUP($A384,'по изворима и контима'!$A$12:H$499,6,FALSE))</f>
        <v>0</v>
      </c>
      <c r="I384">
        <f>IF(A384=0,0,+VLOOKUP($A384,'по изворима и контима'!$A$12:H$499,7,FALSE))</f>
        <v>0</v>
      </c>
      <c r="J384">
        <f>IF(A384=0,0,+VLOOKUP($A384,'по изворима и контима'!$A$12:I$499,8,FALSE))</f>
        <v>0</v>
      </c>
      <c r="K384">
        <f>IF(B384=0,0,+VLOOKUP($A384,'по изворима и контима'!$A$12:J$499,9,FALSE))</f>
        <v>0</v>
      </c>
      <c r="L384">
        <f>IF($A384=0,0,+VLOOKUP($F384,spisak!$C$11:$F$30,3,FALSE))</f>
        <v>0</v>
      </c>
      <c r="M384">
        <f>IF($A384=0,0,+VLOOKUP($F384,spisak!$C$11:$F$30,4,FALSE))</f>
        <v>0</v>
      </c>
      <c r="N384" s="140">
        <f t="shared" ref="N384" si="422">+IF(A384=0,0,"2016-procena")</f>
        <v>0</v>
      </c>
      <c r="O384" s="122">
        <f>IF(A384=0,0,+VLOOKUP($A384,'по изворима и контима'!$A$12:R$499,COLUMN('по изворима и контима'!L:L),FALSE))</f>
        <v>0</v>
      </c>
    </row>
    <row r="385" spans="1:15">
      <c r="A385">
        <f t="shared" si="414"/>
        <v>0</v>
      </c>
      <c r="B385">
        <f t="shared" si="359"/>
        <v>0</v>
      </c>
      <c r="C385" s="121">
        <f>IF(A385=0,0,+spisak!A$4)</f>
        <v>0</v>
      </c>
      <c r="D385">
        <f>IF(A385=0,0,+spisak!C$4)</f>
        <v>0</v>
      </c>
      <c r="E385" s="169">
        <f>IF(A385=0,0,+spisak!#REF!)</f>
        <v>0</v>
      </c>
      <c r="F385">
        <f>IF(A385=0,0,+VLOOKUP($A385,'по изворима и контима'!$A$12:D$499,4,FALSE))</f>
        <v>0</v>
      </c>
      <c r="G385">
        <f>IF(A385=0,0,+VLOOKUP($A385,'по изворима и контима'!$A$12:G$499,5,FALSE))</f>
        <v>0</v>
      </c>
      <c r="H385">
        <f>IF(A385=0,0,+VLOOKUP($A385,'по изворима и контима'!$A$12:H$499,6,FALSE))</f>
        <v>0</v>
      </c>
      <c r="I385">
        <f>IF(A385=0,0,+VLOOKUP($A385,'по изворима и контима'!$A$12:H$499,7,FALSE))</f>
        <v>0</v>
      </c>
      <c r="J385">
        <f>IF(A385=0,0,+VLOOKUP($A385,'по изворима и контима'!$A$12:I$499,8,FALSE))</f>
        <v>0</v>
      </c>
      <c r="K385">
        <f>IF(B385=0,0,+VLOOKUP($A385,'по изворима и контима'!$A$12:J$499,9,FALSE))</f>
        <v>0</v>
      </c>
      <c r="L385">
        <f>IF($A385=0,0,+VLOOKUP($F385,spisak!$C$11:$F$30,3,FALSE))</f>
        <v>0</v>
      </c>
      <c r="M385">
        <f>IF($A385=0,0,+VLOOKUP($F385,spisak!$C$11:$F$30,4,FALSE))</f>
        <v>0</v>
      </c>
      <c r="N385" s="140">
        <f t="shared" ref="N385" si="423">+IF(A385=0,0,"2017")</f>
        <v>0</v>
      </c>
      <c r="O385" s="122">
        <f>IF(A385=0,0,+VLOOKUP($A385,'по изворима и контима'!$A$12:R$499,COLUMN('по изворима и контима'!M:M),FALSE))</f>
        <v>0</v>
      </c>
    </row>
    <row r="386" spans="1:15">
      <c r="A386">
        <f t="shared" si="414"/>
        <v>0</v>
      </c>
      <c r="B386">
        <f t="shared" si="359"/>
        <v>0</v>
      </c>
      <c r="C386" s="121">
        <f>IF(A386=0,0,+spisak!A$4)</f>
        <v>0</v>
      </c>
      <c r="D386">
        <f>IF(A386=0,0,+spisak!C$4)</f>
        <v>0</v>
      </c>
      <c r="E386" s="169">
        <f>IF(A386=0,0,+spisak!#REF!)</f>
        <v>0</v>
      </c>
      <c r="F386">
        <f>IF(A386=0,0,+VLOOKUP($A386,'по изворима и контима'!$A$12:D$499,4,FALSE))</f>
        <v>0</v>
      </c>
      <c r="G386">
        <f>IF(A386=0,0,+VLOOKUP($A386,'по изворима и контима'!$A$12:G$499,5,FALSE))</f>
        <v>0</v>
      </c>
      <c r="H386">
        <f>IF(A386=0,0,+VLOOKUP($A386,'по изворима и контима'!$A$12:H$499,6,FALSE))</f>
        <v>0</v>
      </c>
      <c r="I386">
        <f>IF(A386=0,0,+VLOOKUP($A386,'по изворима и контима'!$A$12:H$499,7,FALSE))</f>
        <v>0</v>
      </c>
      <c r="J386">
        <f>IF(A386=0,0,+VLOOKUP($A386,'по изворима и контима'!$A$12:I$499,8,FALSE))</f>
        <v>0</v>
      </c>
      <c r="K386">
        <f>IF(B386=0,0,+VLOOKUP($A386,'по изворима и контима'!$A$12:J$499,9,FALSE))</f>
        <v>0</v>
      </c>
      <c r="L386">
        <f>IF($A386=0,0,+VLOOKUP($F386,spisak!$C$11:$F$30,3,FALSE))</f>
        <v>0</v>
      </c>
      <c r="M386">
        <f>IF($A386=0,0,+VLOOKUP($F386,spisak!$C$11:$F$30,4,FALSE))</f>
        <v>0</v>
      </c>
      <c r="N386" s="140">
        <f t="shared" ref="N386" si="424">+IF(A386=0,0,"2018")</f>
        <v>0</v>
      </c>
      <c r="O386" s="122">
        <f>IF(C386=0,0,+VLOOKUP($A386,'по изворима и контима'!$A$12:R$499,COLUMN('по изворима и контима'!N:N),FALSE))</f>
        <v>0</v>
      </c>
    </row>
    <row r="387" spans="1:15">
      <c r="A387">
        <f t="shared" si="414"/>
        <v>0</v>
      </c>
      <c r="B387">
        <f t="shared" si="359"/>
        <v>0</v>
      </c>
      <c r="C387" s="121">
        <f>IF(A387=0,0,+spisak!A$4)</f>
        <v>0</v>
      </c>
      <c r="D387">
        <f>IF(A387=0,0,+spisak!C$4)</f>
        <v>0</v>
      </c>
      <c r="E387" s="169">
        <f>IF(A387=0,0,+spisak!#REF!)</f>
        <v>0</v>
      </c>
      <c r="F387">
        <f>IF(A387=0,0,+VLOOKUP($A387,'по изворима и контима'!$A$12:D$499,4,FALSE))</f>
        <v>0</v>
      </c>
      <c r="G387">
        <f>IF(A387=0,0,+VLOOKUP($A387,'по изворима и контима'!$A$12:G$499,5,FALSE))</f>
        <v>0</v>
      </c>
      <c r="H387">
        <f>IF(A387=0,0,+VLOOKUP($A387,'по изворима и контима'!$A$12:H$499,6,FALSE))</f>
        <v>0</v>
      </c>
      <c r="I387">
        <f>IF(A387=0,0,+VLOOKUP($A387,'по изворима и контима'!$A$12:H$499,7,FALSE))</f>
        <v>0</v>
      </c>
      <c r="J387">
        <f>IF(A387=0,0,+VLOOKUP($A387,'по изворима и контима'!$A$12:I$499,8,FALSE))</f>
        <v>0</v>
      </c>
      <c r="K387">
        <f>IF(B387=0,0,+VLOOKUP($A387,'по изворима и контима'!$A$12:J$499,9,FALSE))</f>
        <v>0</v>
      </c>
      <c r="L387">
        <f>IF($A387=0,0,+VLOOKUP($F387,spisak!$C$11:$F$30,3,FALSE))</f>
        <v>0</v>
      </c>
      <c r="M387">
        <f>IF($A387=0,0,+VLOOKUP($F387,spisak!$C$11:$F$30,4,FALSE))</f>
        <v>0</v>
      </c>
      <c r="N387" s="140">
        <f t="shared" ref="N387" si="425">+IF(A387=0,0,"2019")</f>
        <v>0</v>
      </c>
      <c r="O387" s="122">
        <f>IF(C387=0,0,+VLOOKUP($A387,'по изворима и контима'!$A$12:R$499,COLUMN('по изворима и контима'!O:O),FALSE))</f>
        <v>0</v>
      </c>
    </row>
    <row r="388" spans="1:15">
      <c r="A388">
        <f t="shared" si="414"/>
        <v>0</v>
      </c>
      <c r="B388">
        <f t="shared" si="359"/>
        <v>0</v>
      </c>
      <c r="C388" s="121">
        <f>IF(A388=0,0,+spisak!A$4)</f>
        <v>0</v>
      </c>
      <c r="D388">
        <f>IF(A388=0,0,+spisak!C$4)</f>
        <v>0</v>
      </c>
      <c r="E388" s="169">
        <f>IF(A388=0,0,+spisak!#REF!)</f>
        <v>0</v>
      </c>
      <c r="F388">
        <f>IF(A388=0,0,+VLOOKUP($A388,'по изворима и контима'!$A$12:D$499,4,FALSE))</f>
        <v>0</v>
      </c>
      <c r="G388">
        <f>IF(A388=0,0,+VLOOKUP($A388,'по изворима и контима'!$A$12:G$499,5,FALSE))</f>
        <v>0</v>
      </c>
      <c r="H388">
        <f>IF(A388=0,0,+VLOOKUP($A388,'по изворима и контима'!$A$12:H$499,6,FALSE))</f>
        <v>0</v>
      </c>
      <c r="I388">
        <f>IF(A388=0,0,+VLOOKUP($A388,'по изворима и контима'!$A$12:H$499,7,FALSE))</f>
        <v>0</v>
      </c>
      <c r="J388">
        <f>IF(A388=0,0,+VLOOKUP($A388,'по изворима и контима'!$A$12:I$499,8,FALSE))</f>
        <v>0</v>
      </c>
      <c r="K388">
        <f>IF(B388=0,0,+VLOOKUP($A388,'по изворима и контима'!$A$12:J$499,9,FALSE))</f>
        <v>0</v>
      </c>
      <c r="L388">
        <f>IF($A388=0,0,+VLOOKUP($F388,spisak!$C$11:$F$30,3,FALSE))</f>
        <v>0</v>
      </c>
      <c r="M388">
        <f>IF($A388=0,0,+VLOOKUP($F388,spisak!$C$11:$F$30,4,FALSE))</f>
        <v>0</v>
      </c>
      <c r="N388" s="140">
        <f t="shared" ref="N388" si="426">+IF(A388=0,0,"nakon 2019")</f>
        <v>0</v>
      </c>
      <c r="O388" s="122">
        <f>IF(C388=0,0,+VLOOKUP($A388,'по изворима и контима'!$A$12:R$499,COLUMN('по изворима и контима'!P:P),FALSE))</f>
        <v>0</v>
      </c>
    </row>
    <row r="389" spans="1:15">
      <c r="A389">
        <f>+IF(MAX(A$4:A386)&gt;=A$1,0,MAX(A$4:A386)+1)</f>
        <v>0</v>
      </c>
      <c r="B389">
        <f t="shared" si="359"/>
        <v>0</v>
      </c>
      <c r="C389" s="121">
        <f>IF(A389=0,0,+spisak!A$4)</f>
        <v>0</v>
      </c>
      <c r="D389">
        <f>IF(A389=0,0,+spisak!C$4)</f>
        <v>0</v>
      </c>
      <c r="E389" s="169">
        <f>IF(A389=0,0,+spisak!#REF!)</f>
        <v>0</v>
      </c>
      <c r="F389">
        <f>IF(A389=0,0,+VLOOKUP($A389,'по изворима и контима'!$A$12:D$499,4,FALSE))</f>
        <v>0</v>
      </c>
      <c r="G389">
        <f>IF(A389=0,0,+VLOOKUP($A389,'по изворима и контима'!$A$12:G$499,5,FALSE))</f>
        <v>0</v>
      </c>
      <c r="H389">
        <f>IF(A389=0,0,+VLOOKUP($A389,'по изворима и контима'!$A$12:H$499,6,FALSE))</f>
        <v>0</v>
      </c>
      <c r="I389">
        <f>IF(A389=0,0,+VLOOKUP($A389,'по изворима и контима'!$A$12:H$499,7,FALSE))</f>
        <v>0</v>
      </c>
      <c r="J389">
        <f>IF(A389=0,0,+VLOOKUP($A389,'по изворима и контима'!$A$12:I$499,8,FALSE))</f>
        <v>0</v>
      </c>
      <c r="K389">
        <f>IF(B389=0,0,+VLOOKUP($A389,'по изворима и контима'!$A$12:J$499,9,FALSE))</f>
        <v>0</v>
      </c>
      <c r="L389">
        <f>IF($A389=0,0,+VLOOKUP($F389,spisak!$C$11:$F$30,3,FALSE))</f>
        <v>0</v>
      </c>
      <c r="M389">
        <f>IF($A389=0,0,+VLOOKUP($F389,spisak!$C$11:$F$30,4,FALSE))</f>
        <v>0</v>
      </c>
      <c r="N389" s="140">
        <f t="shared" ref="N389" si="427">+IF(A389=0,0,"do 2015")</f>
        <v>0</v>
      </c>
      <c r="O389" s="122">
        <f>IF(A389=0,0,+VLOOKUP($A389,'по изворима и контима'!$A$12:L$499,COLUMN('по изворима и контима'!J:J),FALSE))</f>
        <v>0</v>
      </c>
    </row>
    <row r="390" spans="1:15">
      <c r="A390">
        <f t="shared" ref="A390:A395" si="428">+A389</f>
        <v>0</v>
      </c>
      <c r="B390">
        <f t="shared" si="359"/>
        <v>0</v>
      </c>
      <c r="C390" s="121">
        <f>IF(A390=0,0,+spisak!A$4)</f>
        <v>0</v>
      </c>
      <c r="D390">
        <f>IF(A390=0,0,+spisak!C$4)</f>
        <v>0</v>
      </c>
      <c r="E390" s="169">
        <f>IF(A390=0,0,+spisak!#REF!)</f>
        <v>0</v>
      </c>
      <c r="F390">
        <f>IF(A390=0,0,+VLOOKUP($A390,'по изворима и контима'!$A$12:D$499,4,FALSE))</f>
        <v>0</v>
      </c>
      <c r="G390">
        <f>IF(A390=0,0,+VLOOKUP($A390,'по изворима и контима'!$A$12:G$499,5,FALSE))</f>
        <v>0</v>
      </c>
      <c r="H390">
        <f>IF(A390=0,0,+VLOOKUP($A390,'по изворима и контима'!$A$12:H$499,6,FALSE))</f>
        <v>0</v>
      </c>
      <c r="I390">
        <f>IF(A390=0,0,+VLOOKUP($A390,'по изворима и контима'!$A$12:H$499,7,FALSE))</f>
        <v>0</v>
      </c>
      <c r="J390">
        <f>IF(A390=0,0,+VLOOKUP($A390,'по изворима и контима'!$A$12:I$499,8,FALSE))</f>
        <v>0</v>
      </c>
      <c r="K390">
        <f>IF(B390=0,0,+VLOOKUP($A390,'по изворима и контима'!$A$12:J$499,9,FALSE))</f>
        <v>0</v>
      </c>
      <c r="L390">
        <f>IF($A390=0,0,+VLOOKUP($F390,spisak!$C$11:$F$30,3,FALSE))</f>
        <v>0</v>
      </c>
      <c r="M390">
        <f>IF($A390=0,0,+VLOOKUP($F390,spisak!$C$11:$F$30,4,FALSE))</f>
        <v>0</v>
      </c>
      <c r="N390" s="140">
        <f t="shared" ref="N390" si="429">+IF(A390=0,0,"2016-plan")</f>
        <v>0</v>
      </c>
      <c r="O390" s="122">
        <f>IF(A390=0,0,+VLOOKUP($A390,'по изворима и контима'!$A$12:R$499,COLUMN('по изворима и контима'!K:K),FALSE))</f>
        <v>0</v>
      </c>
    </row>
    <row r="391" spans="1:15">
      <c r="A391">
        <f t="shared" si="428"/>
        <v>0</v>
      </c>
      <c r="B391">
        <f t="shared" si="359"/>
        <v>0</v>
      </c>
      <c r="C391" s="121">
        <f>IF(A391=0,0,+spisak!A$4)</f>
        <v>0</v>
      </c>
      <c r="D391">
        <f>IF(A391=0,0,+spisak!C$4)</f>
        <v>0</v>
      </c>
      <c r="E391" s="169">
        <f>IF(A391=0,0,+spisak!#REF!)</f>
        <v>0</v>
      </c>
      <c r="F391">
        <f>IF(A391=0,0,+VLOOKUP($A391,'по изворима и контима'!$A$12:D$499,4,FALSE))</f>
        <v>0</v>
      </c>
      <c r="G391">
        <f>IF(A391=0,0,+VLOOKUP($A391,'по изворима и контима'!$A$12:G$499,5,FALSE))</f>
        <v>0</v>
      </c>
      <c r="H391">
        <f>IF(A391=0,0,+VLOOKUP($A391,'по изворима и контима'!$A$12:H$499,6,FALSE))</f>
        <v>0</v>
      </c>
      <c r="I391">
        <f>IF(A391=0,0,+VLOOKUP($A391,'по изворима и контима'!$A$12:H$499,7,FALSE))</f>
        <v>0</v>
      </c>
      <c r="J391">
        <f>IF(A391=0,0,+VLOOKUP($A391,'по изворима и контима'!$A$12:I$499,8,FALSE))</f>
        <v>0</v>
      </c>
      <c r="K391">
        <f>IF(B391=0,0,+VLOOKUP($A391,'по изворима и контима'!$A$12:J$499,9,FALSE))</f>
        <v>0</v>
      </c>
      <c r="L391">
        <f>IF($A391=0,0,+VLOOKUP($F391,spisak!$C$11:$F$30,3,FALSE))</f>
        <v>0</v>
      </c>
      <c r="M391">
        <f>IF($A391=0,0,+VLOOKUP($F391,spisak!$C$11:$F$30,4,FALSE))</f>
        <v>0</v>
      </c>
      <c r="N391" s="140">
        <f t="shared" ref="N391" si="430">+IF(A391=0,0,"2016-procena")</f>
        <v>0</v>
      </c>
      <c r="O391" s="122">
        <f>IF(A391=0,0,+VLOOKUP($A391,'по изворима и контима'!$A$12:R$499,COLUMN('по изворима и контима'!L:L),FALSE))</f>
        <v>0</v>
      </c>
    </row>
    <row r="392" spans="1:15">
      <c r="A392">
        <f t="shared" si="428"/>
        <v>0</v>
      </c>
      <c r="B392">
        <f t="shared" ref="B392:B455" si="431">+IF(A392&gt;0,+B391+1,0)</f>
        <v>0</v>
      </c>
      <c r="C392" s="121">
        <f>IF(A392=0,0,+spisak!A$4)</f>
        <v>0</v>
      </c>
      <c r="D392">
        <f>IF(A392=0,0,+spisak!C$4)</f>
        <v>0</v>
      </c>
      <c r="E392" s="169">
        <f>IF(A392=0,0,+spisak!#REF!)</f>
        <v>0</v>
      </c>
      <c r="F392">
        <f>IF(A392=0,0,+VLOOKUP($A392,'по изворима и контима'!$A$12:D$499,4,FALSE))</f>
        <v>0</v>
      </c>
      <c r="G392">
        <f>IF(A392=0,0,+VLOOKUP($A392,'по изворима и контима'!$A$12:G$499,5,FALSE))</f>
        <v>0</v>
      </c>
      <c r="H392">
        <f>IF(A392=0,0,+VLOOKUP($A392,'по изворима и контима'!$A$12:H$499,6,FALSE))</f>
        <v>0</v>
      </c>
      <c r="I392">
        <f>IF(A392=0,0,+VLOOKUP($A392,'по изворима и контима'!$A$12:H$499,7,FALSE))</f>
        <v>0</v>
      </c>
      <c r="J392">
        <f>IF(A392=0,0,+VLOOKUP($A392,'по изворима и контима'!$A$12:I$499,8,FALSE))</f>
        <v>0</v>
      </c>
      <c r="K392">
        <f>IF(B392=0,0,+VLOOKUP($A392,'по изворима и контима'!$A$12:J$499,9,FALSE))</f>
        <v>0</v>
      </c>
      <c r="L392">
        <f>IF($A392=0,0,+VLOOKUP($F392,spisak!$C$11:$F$30,3,FALSE))</f>
        <v>0</v>
      </c>
      <c r="M392">
        <f>IF($A392=0,0,+VLOOKUP($F392,spisak!$C$11:$F$30,4,FALSE))</f>
        <v>0</v>
      </c>
      <c r="N392" s="140">
        <f t="shared" ref="N392" si="432">+IF(A392=0,0,"2017")</f>
        <v>0</v>
      </c>
      <c r="O392" s="122">
        <f>IF(A392=0,0,+VLOOKUP($A392,'по изворима и контима'!$A$12:R$499,COLUMN('по изворима и контима'!M:M),FALSE))</f>
        <v>0</v>
      </c>
    </row>
    <row r="393" spans="1:15">
      <c r="A393">
        <f t="shared" si="428"/>
        <v>0</v>
      </c>
      <c r="B393">
        <f t="shared" si="431"/>
        <v>0</v>
      </c>
      <c r="C393" s="121">
        <f>IF(A393=0,0,+spisak!A$4)</f>
        <v>0</v>
      </c>
      <c r="D393">
        <f>IF(A393=0,0,+spisak!C$4)</f>
        <v>0</v>
      </c>
      <c r="E393" s="169">
        <f>IF(A393=0,0,+spisak!#REF!)</f>
        <v>0</v>
      </c>
      <c r="F393">
        <f>IF(A393=0,0,+VLOOKUP($A393,'по изворима и контима'!$A$12:D$499,4,FALSE))</f>
        <v>0</v>
      </c>
      <c r="G393">
        <f>IF(A393=0,0,+VLOOKUP($A393,'по изворима и контима'!$A$12:G$499,5,FALSE))</f>
        <v>0</v>
      </c>
      <c r="H393">
        <f>IF(A393=0,0,+VLOOKUP($A393,'по изворима и контима'!$A$12:H$499,6,FALSE))</f>
        <v>0</v>
      </c>
      <c r="I393">
        <f>IF(A393=0,0,+VLOOKUP($A393,'по изворима и контима'!$A$12:H$499,7,FALSE))</f>
        <v>0</v>
      </c>
      <c r="J393">
        <f>IF(A393=0,0,+VLOOKUP($A393,'по изворима и контима'!$A$12:I$499,8,FALSE))</f>
        <v>0</v>
      </c>
      <c r="K393">
        <f>IF(B393=0,0,+VLOOKUP($A393,'по изворима и контима'!$A$12:J$499,9,FALSE))</f>
        <v>0</v>
      </c>
      <c r="L393">
        <f>IF($A393=0,0,+VLOOKUP($F393,spisak!$C$11:$F$30,3,FALSE))</f>
        <v>0</v>
      </c>
      <c r="M393">
        <f>IF($A393=0,0,+VLOOKUP($F393,spisak!$C$11:$F$30,4,FALSE))</f>
        <v>0</v>
      </c>
      <c r="N393" s="140">
        <f t="shared" ref="N393" si="433">+IF(A393=0,0,"2018")</f>
        <v>0</v>
      </c>
      <c r="O393" s="122">
        <f>IF(C393=0,0,+VLOOKUP($A393,'по изворима и контима'!$A$12:R$499,COLUMN('по изворима и контима'!N:N),FALSE))</f>
        <v>0</v>
      </c>
    </row>
    <row r="394" spans="1:15">
      <c r="A394">
        <f t="shared" si="428"/>
        <v>0</v>
      </c>
      <c r="B394">
        <f t="shared" si="431"/>
        <v>0</v>
      </c>
      <c r="C394" s="121">
        <f>IF(A394=0,0,+spisak!A$4)</f>
        <v>0</v>
      </c>
      <c r="D394">
        <f>IF(A394=0,0,+spisak!C$4)</f>
        <v>0</v>
      </c>
      <c r="E394" s="169">
        <f>IF(A394=0,0,+spisak!#REF!)</f>
        <v>0</v>
      </c>
      <c r="F394">
        <f>IF(A394=0,0,+VLOOKUP($A394,'по изворима и контима'!$A$12:D$499,4,FALSE))</f>
        <v>0</v>
      </c>
      <c r="G394">
        <f>IF(A394=0,0,+VLOOKUP($A394,'по изворима и контима'!$A$12:G$499,5,FALSE))</f>
        <v>0</v>
      </c>
      <c r="H394">
        <f>IF(A394=0,0,+VLOOKUP($A394,'по изворима и контима'!$A$12:H$499,6,FALSE))</f>
        <v>0</v>
      </c>
      <c r="I394">
        <f>IF(A394=0,0,+VLOOKUP($A394,'по изворима и контима'!$A$12:H$499,7,FALSE))</f>
        <v>0</v>
      </c>
      <c r="J394">
        <f>IF(A394=0,0,+VLOOKUP($A394,'по изворима и контима'!$A$12:I$499,8,FALSE))</f>
        <v>0</v>
      </c>
      <c r="K394">
        <f>IF(B394=0,0,+VLOOKUP($A394,'по изворима и контима'!$A$12:J$499,9,FALSE))</f>
        <v>0</v>
      </c>
      <c r="L394">
        <f>IF($A394=0,0,+VLOOKUP($F394,spisak!$C$11:$F$30,3,FALSE))</f>
        <v>0</v>
      </c>
      <c r="M394">
        <f>IF($A394=0,0,+VLOOKUP($F394,spisak!$C$11:$F$30,4,FALSE))</f>
        <v>0</v>
      </c>
      <c r="N394" s="140">
        <f t="shared" ref="N394" si="434">+IF(A394=0,0,"2019")</f>
        <v>0</v>
      </c>
      <c r="O394" s="122">
        <f>IF(C394=0,0,+VLOOKUP($A394,'по изворима и контима'!$A$12:R$499,COLUMN('по изворима и контима'!O:O),FALSE))</f>
        <v>0</v>
      </c>
    </row>
    <row r="395" spans="1:15">
      <c r="A395">
        <f t="shared" si="428"/>
        <v>0</v>
      </c>
      <c r="B395">
        <f t="shared" si="431"/>
        <v>0</v>
      </c>
      <c r="C395" s="121">
        <f>IF(A395=0,0,+spisak!A$4)</f>
        <v>0</v>
      </c>
      <c r="D395">
        <f>IF(A395=0,0,+spisak!C$4)</f>
        <v>0</v>
      </c>
      <c r="E395" s="169">
        <f>IF(A395=0,0,+spisak!#REF!)</f>
        <v>0</v>
      </c>
      <c r="F395">
        <f>IF(A395=0,0,+VLOOKUP($A395,'по изворима и контима'!$A$12:D$499,4,FALSE))</f>
        <v>0</v>
      </c>
      <c r="G395">
        <f>IF(A395=0,0,+VLOOKUP($A395,'по изворима и контима'!$A$12:G$499,5,FALSE))</f>
        <v>0</v>
      </c>
      <c r="H395">
        <f>IF(A395=0,0,+VLOOKUP($A395,'по изворима и контима'!$A$12:H$499,6,FALSE))</f>
        <v>0</v>
      </c>
      <c r="I395">
        <f>IF(A395=0,0,+VLOOKUP($A395,'по изворима и контима'!$A$12:H$499,7,FALSE))</f>
        <v>0</v>
      </c>
      <c r="J395">
        <f>IF(A395=0,0,+VLOOKUP($A395,'по изворима и контима'!$A$12:I$499,8,FALSE))</f>
        <v>0</v>
      </c>
      <c r="K395">
        <f>IF(B395=0,0,+VLOOKUP($A395,'по изворима и контима'!$A$12:J$499,9,FALSE))</f>
        <v>0</v>
      </c>
      <c r="L395">
        <f>IF($A395=0,0,+VLOOKUP($F395,spisak!$C$11:$F$30,3,FALSE))</f>
        <v>0</v>
      </c>
      <c r="M395">
        <f>IF($A395=0,0,+VLOOKUP($F395,spisak!$C$11:$F$30,4,FALSE))</f>
        <v>0</v>
      </c>
      <c r="N395" s="140">
        <f t="shared" ref="N395" si="435">+IF(A395=0,0,"nakon 2019")</f>
        <v>0</v>
      </c>
      <c r="O395" s="122">
        <f>IF(C395=0,0,+VLOOKUP($A395,'по изворима и контима'!$A$12:R$499,COLUMN('по изворима и контима'!P:P),FALSE))</f>
        <v>0</v>
      </c>
    </row>
    <row r="396" spans="1:15">
      <c r="A396">
        <f>+IF(ISBLANK('по изворима и контима'!D404)=TRUE,0,1)</f>
        <v>0</v>
      </c>
      <c r="B396">
        <f t="shared" si="431"/>
        <v>0</v>
      </c>
      <c r="C396" s="121">
        <f>IF(A396=0,0,+spisak!A$4)</f>
        <v>0</v>
      </c>
      <c r="D396">
        <f>IF(A396=0,0,+spisak!C$4)</f>
        <v>0</v>
      </c>
      <c r="E396" s="169">
        <f>IF(A396=0,0,+spisak!#REF!)</f>
        <v>0</v>
      </c>
      <c r="F396">
        <f>IF(A396=0,0,+VLOOKUP($A396,'по изворима и контима'!$A$12:D$499,4,FALSE))</f>
        <v>0</v>
      </c>
      <c r="G396">
        <f>IF(A396=0,0,+VLOOKUP($A396,'по изворима и контима'!$A$12:G$499,5,FALSE))</f>
        <v>0</v>
      </c>
      <c r="H396">
        <f>IF(A396=0,0,+VLOOKUP($A396,'по изворима и контима'!$A$12:H$499,6,FALSE))</f>
        <v>0</v>
      </c>
      <c r="I396">
        <f>IF(A396=0,0,+VLOOKUP($A396,'по изворима и контима'!$A$12:H$499,7,FALSE))</f>
        <v>0</v>
      </c>
      <c r="J396">
        <f>IF(A396=0,0,+VLOOKUP($A396,'по изворима и контима'!$A$12:I$499,8,FALSE))</f>
        <v>0</v>
      </c>
      <c r="K396">
        <f>IF(B396=0,0,+VLOOKUP($A396,'по изворима и контима'!$A$12:J$499,9,FALSE))</f>
        <v>0</v>
      </c>
      <c r="L396">
        <f>IF($A396=0,0,+VLOOKUP($F396,spisak!$C$11:$F$30,3,FALSE))</f>
        <v>0</v>
      </c>
      <c r="M396">
        <f>IF($A396=0,0,+VLOOKUP($F396,spisak!$C$11:$F$30,4,FALSE))</f>
        <v>0</v>
      </c>
      <c r="N396" s="140">
        <f t="shared" ref="N396" si="436">+IF(A396=0,0,"do 2015")</f>
        <v>0</v>
      </c>
      <c r="O396" s="122">
        <f>IF(A396=0,0,+VLOOKUP($A396,'по изворима и контима'!$A$12:L$499,COLUMN('по изворима и контима'!J:J),FALSE))</f>
        <v>0</v>
      </c>
    </row>
    <row r="397" spans="1:15">
      <c r="A397">
        <f t="shared" ref="A397:A402" si="437">+A396</f>
        <v>0</v>
      </c>
      <c r="B397">
        <f t="shared" si="431"/>
        <v>0</v>
      </c>
      <c r="C397" s="121">
        <f>IF(A397=0,0,+spisak!A$4)</f>
        <v>0</v>
      </c>
      <c r="D397">
        <f>IF(A397=0,0,+spisak!C$4)</f>
        <v>0</v>
      </c>
      <c r="E397" s="169">
        <f>IF(A397=0,0,+spisak!#REF!)</f>
        <v>0</v>
      </c>
      <c r="F397">
        <f>IF(A397=0,0,+VLOOKUP($A397,'по изворима и контима'!$A$12:D$499,4,FALSE))</f>
        <v>0</v>
      </c>
      <c r="G397">
        <f>IF(A397=0,0,+VLOOKUP($A397,'по изворима и контима'!$A$12:G$499,5,FALSE))</f>
        <v>0</v>
      </c>
      <c r="H397">
        <f>IF(A397=0,0,+VLOOKUP($A397,'по изворима и контима'!$A$12:H$499,6,FALSE))</f>
        <v>0</v>
      </c>
      <c r="I397">
        <f>IF(A397=0,0,+VLOOKUP($A397,'по изворима и контима'!$A$12:H$499,7,FALSE))</f>
        <v>0</v>
      </c>
      <c r="J397">
        <f>IF(A397=0,0,+VLOOKUP($A397,'по изворима и контима'!$A$12:I$499,8,FALSE))</f>
        <v>0</v>
      </c>
      <c r="K397">
        <f>IF(B397=0,0,+VLOOKUP($A397,'по изворима и контима'!$A$12:J$499,9,FALSE))</f>
        <v>0</v>
      </c>
      <c r="L397">
        <f>IF($A397=0,0,+VLOOKUP($F397,spisak!$C$11:$F$30,3,FALSE))</f>
        <v>0</v>
      </c>
      <c r="M397">
        <f>IF($A397=0,0,+VLOOKUP($F397,spisak!$C$11:$F$30,4,FALSE))</f>
        <v>0</v>
      </c>
      <c r="N397" s="140">
        <f t="shared" ref="N397" si="438">+IF(A397=0,0,"2016-plan")</f>
        <v>0</v>
      </c>
      <c r="O397" s="122">
        <f>IF(A397=0,0,+VLOOKUP($A397,'по изворима и контима'!$A$12:R$499,COLUMN('по изворима и контима'!K:K),FALSE))</f>
        <v>0</v>
      </c>
    </row>
    <row r="398" spans="1:15">
      <c r="A398">
        <f t="shared" si="437"/>
        <v>0</v>
      </c>
      <c r="B398">
        <f t="shared" si="431"/>
        <v>0</v>
      </c>
      <c r="C398" s="121">
        <f>IF(A398=0,0,+spisak!A$4)</f>
        <v>0</v>
      </c>
      <c r="D398">
        <f>IF(A398=0,0,+spisak!C$4)</f>
        <v>0</v>
      </c>
      <c r="E398" s="169">
        <f>IF(A398=0,0,+spisak!#REF!)</f>
        <v>0</v>
      </c>
      <c r="F398">
        <f>IF(A398=0,0,+VLOOKUP($A398,'по изворима и контима'!$A$12:D$499,4,FALSE))</f>
        <v>0</v>
      </c>
      <c r="G398">
        <f>IF(A398=0,0,+VLOOKUP($A398,'по изворима и контима'!$A$12:G$499,5,FALSE))</f>
        <v>0</v>
      </c>
      <c r="H398">
        <f>IF(A398=0,0,+VLOOKUP($A398,'по изворима и контима'!$A$12:H$499,6,FALSE))</f>
        <v>0</v>
      </c>
      <c r="I398">
        <f>IF(A398=0,0,+VLOOKUP($A398,'по изворима и контима'!$A$12:H$499,7,FALSE))</f>
        <v>0</v>
      </c>
      <c r="J398">
        <f>IF(A398=0,0,+VLOOKUP($A398,'по изворима и контима'!$A$12:I$499,8,FALSE))</f>
        <v>0</v>
      </c>
      <c r="K398">
        <f>IF(B398=0,0,+VLOOKUP($A398,'по изворима и контима'!$A$12:J$499,9,FALSE))</f>
        <v>0</v>
      </c>
      <c r="L398">
        <f>IF($A398=0,0,+VLOOKUP($F398,spisak!$C$11:$F$30,3,FALSE))</f>
        <v>0</v>
      </c>
      <c r="M398">
        <f>IF($A398=0,0,+VLOOKUP($F398,spisak!$C$11:$F$30,4,FALSE))</f>
        <v>0</v>
      </c>
      <c r="N398" s="140">
        <f t="shared" ref="N398" si="439">+IF(A398=0,0,"2016-procena")</f>
        <v>0</v>
      </c>
      <c r="O398" s="122">
        <f>IF(A398=0,0,+VLOOKUP($A398,'по изворима и контима'!$A$12:R$499,COLUMN('по изворима и контима'!L:L),FALSE))</f>
        <v>0</v>
      </c>
    </row>
    <row r="399" spans="1:15">
      <c r="A399">
        <f t="shared" si="437"/>
        <v>0</v>
      </c>
      <c r="B399">
        <f t="shared" si="431"/>
        <v>0</v>
      </c>
      <c r="C399" s="121">
        <f>IF(A399=0,0,+spisak!A$4)</f>
        <v>0</v>
      </c>
      <c r="D399">
        <f>IF(A399=0,0,+spisak!C$4)</f>
        <v>0</v>
      </c>
      <c r="E399" s="169">
        <f>IF(A399=0,0,+spisak!#REF!)</f>
        <v>0</v>
      </c>
      <c r="F399">
        <f>IF(A399=0,0,+VLOOKUP($A399,'по изворима и контима'!$A$12:D$499,4,FALSE))</f>
        <v>0</v>
      </c>
      <c r="G399">
        <f>IF(A399=0,0,+VLOOKUP($A399,'по изворима и контима'!$A$12:G$499,5,FALSE))</f>
        <v>0</v>
      </c>
      <c r="H399">
        <f>IF(A399=0,0,+VLOOKUP($A399,'по изворима и контима'!$A$12:H$499,6,FALSE))</f>
        <v>0</v>
      </c>
      <c r="I399">
        <f>IF(A399=0,0,+VLOOKUP($A399,'по изворима и контима'!$A$12:H$499,7,FALSE))</f>
        <v>0</v>
      </c>
      <c r="J399">
        <f>IF(A399=0,0,+VLOOKUP($A399,'по изворима и контима'!$A$12:I$499,8,FALSE))</f>
        <v>0</v>
      </c>
      <c r="K399">
        <f>IF(B399=0,0,+VLOOKUP($A399,'по изворима и контима'!$A$12:J$499,9,FALSE))</f>
        <v>0</v>
      </c>
      <c r="L399">
        <f>IF($A399=0,0,+VLOOKUP($F399,spisak!$C$11:$F$30,3,FALSE))</f>
        <v>0</v>
      </c>
      <c r="M399">
        <f>IF($A399=0,0,+VLOOKUP($F399,spisak!$C$11:$F$30,4,FALSE))</f>
        <v>0</v>
      </c>
      <c r="N399" s="140">
        <f t="shared" ref="N399" si="440">+IF(A399=0,0,"2017")</f>
        <v>0</v>
      </c>
      <c r="O399" s="122">
        <f>IF(A399=0,0,+VLOOKUP($A399,'по изворима и контима'!$A$12:R$499,COLUMN('по изворима и контима'!M:M),FALSE))</f>
        <v>0</v>
      </c>
    </row>
    <row r="400" spans="1:15">
      <c r="A400">
        <f t="shared" si="437"/>
        <v>0</v>
      </c>
      <c r="B400">
        <f t="shared" si="431"/>
        <v>0</v>
      </c>
      <c r="C400" s="121">
        <f>IF(A400=0,0,+spisak!A$4)</f>
        <v>0</v>
      </c>
      <c r="D400">
        <f>IF(A400=0,0,+spisak!C$4)</f>
        <v>0</v>
      </c>
      <c r="E400" s="169">
        <f>IF(A400=0,0,+spisak!#REF!)</f>
        <v>0</v>
      </c>
      <c r="F400">
        <f>IF(A400=0,0,+VLOOKUP($A400,'по изворима и контима'!$A$12:D$499,4,FALSE))</f>
        <v>0</v>
      </c>
      <c r="G400">
        <f>IF(A400=0,0,+VLOOKUP($A400,'по изворима и контима'!$A$12:G$499,5,FALSE))</f>
        <v>0</v>
      </c>
      <c r="H400">
        <f>IF(A400=0,0,+VLOOKUP($A400,'по изворима и контима'!$A$12:H$499,6,FALSE))</f>
        <v>0</v>
      </c>
      <c r="I400">
        <f>IF(A400=0,0,+VLOOKUP($A400,'по изворима и контима'!$A$12:H$499,7,FALSE))</f>
        <v>0</v>
      </c>
      <c r="J400">
        <f>IF(A400=0,0,+VLOOKUP($A400,'по изворима и контима'!$A$12:I$499,8,FALSE))</f>
        <v>0</v>
      </c>
      <c r="K400">
        <f>IF(B400=0,0,+VLOOKUP($A400,'по изворима и контима'!$A$12:J$499,9,FALSE))</f>
        <v>0</v>
      </c>
      <c r="L400">
        <f>IF($A400=0,0,+VLOOKUP($F400,spisak!$C$11:$F$30,3,FALSE))</f>
        <v>0</v>
      </c>
      <c r="M400">
        <f>IF($A400=0,0,+VLOOKUP($F400,spisak!$C$11:$F$30,4,FALSE))</f>
        <v>0</v>
      </c>
      <c r="N400" s="140">
        <f t="shared" ref="N400" si="441">+IF(A400=0,0,"2018")</f>
        <v>0</v>
      </c>
      <c r="O400" s="122">
        <f>IF(C400=0,0,+VLOOKUP($A400,'по изворима и контима'!$A$12:R$499,COLUMN('по изворима и контима'!N:N),FALSE))</f>
        <v>0</v>
      </c>
    </row>
    <row r="401" spans="1:15">
      <c r="A401">
        <f t="shared" si="437"/>
        <v>0</v>
      </c>
      <c r="B401">
        <f t="shared" si="431"/>
        <v>0</v>
      </c>
      <c r="C401" s="121">
        <f>IF(A401=0,0,+spisak!A$4)</f>
        <v>0</v>
      </c>
      <c r="D401">
        <f>IF(A401=0,0,+spisak!C$4)</f>
        <v>0</v>
      </c>
      <c r="E401" s="169">
        <f>IF(A401=0,0,+spisak!#REF!)</f>
        <v>0</v>
      </c>
      <c r="F401">
        <f>IF(A401=0,0,+VLOOKUP($A401,'по изворима и контима'!$A$12:D$499,4,FALSE))</f>
        <v>0</v>
      </c>
      <c r="G401">
        <f>IF(A401=0,0,+VLOOKUP($A401,'по изворима и контима'!$A$12:G$499,5,FALSE))</f>
        <v>0</v>
      </c>
      <c r="H401">
        <f>IF(A401=0,0,+VLOOKUP($A401,'по изворима и контима'!$A$12:H$499,6,FALSE))</f>
        <v>0</v>
      </c>
      <c r="I401">
        <f>IF(A401=0,0,+VLOOKUP($A401,'по изворима и контима'!$A$12:H$499,7,FALSE))</f>
        <v>0</v>
      </c>
      <c r="J401">
        <f>IF(A401=0,0,+VLOOKUP($A401,'по изворима и контима'!$A$12:I$499,8,FALSE))</f>
        <v>0</v>
      </c>
      <c r="K401">
        <f>IF(B401=0,0,+VLOOKUP($A401,'по изворима и контима'!$A$12:J$499,9,FALSE))</f>
        <v>0</v>
      </c>
      <c r="L401">
        <f>IF($A401=0,0,+VLOOKUP($F401,spisak!$C$11:$F$30,3,FALSE))</f>
        <v>0</v>
      </c>
      <c r="M401">
        <f>IF($A401=0,0,+VLOOKUP($F401,spisak!$C$11:$F$30,4,FALSE))</f>
        <v>0</v>
      </c>
      <c r="N401" s="140">
        <f t="shared" ref="N401" si="442">+IF(A401=0,0,"2019")</f>
        <v>0</v>
      </c>
      <c r="O401" s="122">
        <f>IF(C401=0,0,+VLOOKUP($A401,'по изворима и контима'!$A$12:R$499,COLUMN('по изворима и контима'!O:O),FALSE))</f>
        <v>0</v>
      </c>
    </row>
    <row r="402" spans="1:15">
      <c r="A402">
        <f t="shared" si="437"/>
        <v>0</v>
      </c>
      <c r="B402">
        <f t="shared" si="431"/>
        <v>0</v>
      </c>
      <c r="C402" s="121">
        <f>IF(A402=0,0,+spisak!A$4)</f>
        <v>0</v>
      </c>
      <c r="D402">
        <f>IF(A402=0,0,+spisak!C$4)</f>
        <v>0</v>
      </c>
      <c r="E402" s="169">
        <f>IF(A402=0,0,+spisak!#REF!)</f>
        <v>0</v>
      </c>
      <c r="F402">
        <f>IF(A402=0,0,+VLOOKUP($A402,'по изворима и контима'!$A$12:D$499,4,FALSE))</f>
        <v>0</v>
      </c>
      <c r="G402">
        <f>IF(A402=0,0,+VLOOKUP($A402,'по изворима и контима'!$A$12:G$499,5,FALSE))</f>
        <v>0</v>
      </c>
      <c r="H402">
        <f>IF(A402=0,0,+VLOOKUP($A402,'по изворима и контима'!$A$12:H$499,6,FALSE))</f>
        <v>0</v>
      </c>
      <c r="I402">
        <f>IF(A402=0,0,+VLOOKUP($A402,'по изворима и контима'!$A$12:H$499,7,FALSE))</f>
        <v>0</v>
      </c>
      <c r="J402">
        <f>IF(A402=0,0,+VLOOKUP($A402,'по изворима и контима'!$A$12:I$499,8,FALSE))</f>
        <v>0</v>
      </c>
      <c r="K402">
        <f>IF(B402=0,0,+VLOOKUP($A402,'по изворима и контима'!$A$12:J$499,9,FALSE))</f>
        <v>0</v>
      </c>
      <c r="L402">
        <f>IF($A402=0,0,+VLOOKUP($F402,spisak!$C$11:$F$30,3,FALSE))</f>
        <v>0</v>
      </c>
      <c r="M402">
        <f>IF($A402=0,0,+VLOOKUP($F402,spisak!$C$11:$F$30,4,FALSE))</f>
        <v>0</v>
      </c>
      <c r="N402" s="140">
        <f t="shared" ref="N402" si="443">+IF(A402=0,0,"nakon 2019")</f>
        <v>0</v>
      </c>
      <c r="O402" s="122">
        <f>IF(C402=0,0,+VLOOKUP($A402,'по изворима и контима'!$A$12:R$499,COLUMN('по изворима и контима'!P:P),FALSE))</f>
        <v>0</v>
      </c>
    </row>
    <row r="403" spans="1:15">
      <c r="A403">
        <f>+IF(MAX(A$4:A400)&gt;=A$1,0,MAX(A$4:A400)+1)</f>
        <v>0</v>
      </c>
      <c r="B403">
        <f t="shared" si="431"/>
        <v>0</v>
      </c>
      <c r="C403" s="121">
        <f>IF(A403=0,0,+spisak!A$4)</f>
        <v>0</v>
      </c>
      <c r="D403">
        <f>IF(A403=0,0,+spisak!C$4)</f>
        <v>0</v>
      </c>
      <c r="E403" s="169">
        <f>IF(A403=0,0,+spisak!#REF!)</f>
        <v>0</v>
      </c>
      <c r="F403">
        <f>IF(A403=0,0,+VLOOKUP($A403,'по изворима и контима'!$A$12:D$499,4,FALSE))</f>
        <v>0</v>
      </c>
      <c r="G403">
        <f>IF(A403=0,0,+VLOOKUP($A403,'по изворима и контима'!$A$12:G$499,5,FALSE))</f>
        <v>0</v>
      </c>
      <c r="H403">
        <f>IF(A403=0,0,+VLOOKUP($A403,'по изворима и контима'!$A$12:H$499,6,FALSE))</f>
        <v>0</v>
      </c>
      <c r="I403">
        <f>IF(A403=0,0,+VLOOKUP($A403,'по изворима и контима'!$A$12:H$499,7,FALSE))</f>
        <v>0</v>
      </c>
      <c r="J403">
        <f>IF(A403=0,0,+VLOOKUP($A403,'по изворима и контима'!$A$12:I$499,8,FALSE))</f>
        <v>0</v>
      </c>
      <c r="K403">
        <f>IF(B403=0,0,+VLOOKUP($A403,'по изворима и контима'!$A$12:J$499,9,FALSE))</f>
        <v>0</v>
      </c>
      <c r="L403">
        <f>IF($A403=0,0,+VLOOKUP($F403,spisak!$C$11:$F$30,3,FALSE))</f>
        <v>0</v>
      </c>
      <c r="M403">
        <f>IF($A403=0,0,+VLOOKUP($F403,spisak!$C$11:$F$30,4,FALSE))</f>
        <v>0</v>
      </c>
      <c r="N403" s="140">
        <f t="shared" ref="N403" si="444">+IF(A403=0,0,"do 2015")</f>
        <v>0</v>
      </c>
      <c r="O403" s="122">
        <f>IF(A403=0,0,+VLOOKUP($A403,'по изворима и контима'!$A$12:L$499,COLUMN('по изворима и контима'!J:J),FALSE))</f>
        <v>0</v>
      </c>
    </row>
    <row r="404" spans="1:15">
      <c r="A404">
        <f>+A403</f>
        <v>0</v>
      </c>
      <c r="B404">
        <f t="shared" si="431"/>
        <v>0</v>
      </c>
      <c r="C404" s="121">
        <f>IF(A404=0,0,+spisak!A$4)</f>
        <v>0</v>
      </c>
      <c r="D404">
        <f>IF(A404=0,0,+spisak!C$4)</f>
        <v>0</v>
      </c>
      <c r="E404" s="169">
        <f>IF(A404=0,0,+spisak!#REF!)</f>
        <v>0</v>
      </c>
      <c r="F404">
        <f>IF(A404=0,0,+VLOOKUP($A404,'по изворима и контима'!$A$12:D$499,4,FALSE))</f>
        <v>0</v>
      </c>
      <c r="G404">
        <f>IF(A404=0,0,+VLOOKUP($A404,'по изворима и контима'!$A$12:G$499,5,FALSE))</f>
        <v>0</v>
      </c>
      <c r="H404">
        <f>IF(A404=0,0,+VLOOKUP($A404,'по изворима и контима'!$A$12:H$499,6,FALSE))</f>
        <v>0</v>
      </c>
      <c r="I404">
        <f>IF(A404=0,0,+VLOOKUP($A404,'по изворима и контима'!$A$12:H$499,7,FALSE))</f>
        <v>0</v>
      </c>
      <c r="J404">
        <f>IF(A404=0,0,+VLOOKUP($A404,'по изворима и контима'!$A$12:I$499,8,FALSE))</f>
        <v>0</v>
      </c>
      <c r="K404">
        <f>IF(B404=0,0,+VLOOKUP($A404,'по изворима и контима'!$A$12:J$499,9,FALSE))</f>
        <v>0</v>
      </c>
      <c r="L404">
        <f>IF($A404=0,0,+VLOOKUP($F404,spisak!$C$11:$F$30,3,FALSE))</f>
        <v>0</v>
      </c>
      <c r="M404">
        <f>IF($A404=0,0,+VLOOKUP($F404,spisak!$C$11:$F$30,4,FALSE))</f>
        <v>0</v>
      </c>
      <c r="N404" s="140">
        <f t="shared" ref="N404" si="445">+IF(A404=0,0,"2016-plan")</f>
        <v>0</v>
      </c>
      <c r="O404" s="122">
        <f>IF(A404=0,0,+VLOOKUP($A404,'по изворима и контима'!$A$12:R$499,COLUMN('по изворима и контима'!K:K),FALSE))</f>
        <v>0</v>
      </c>
    </row>
    <row r="405" spans="1:15">
      <c r="A405">
        <f t="shared" ref="A405:A416" si="446">+A404</f>
        <v>0</v>
      </c>
      <c r="B405">
        <f t="shared" si="431"/>
        <v>0</v>
      </c>
      <c r="C405" s="121">
        <f>IF(A405=0,0,+spisak!A$4)</f>
        <v>0</v>
      </c>
      <c r="D405">
        <f>IF(A405=0,0,+spisak!C$4)</f>
        <v>0</v>
      </c>
      <c r="E405" s="169">
        <f>IF(A405=0,0,+spisak!#REF!)</f>
        <v>0</v>
      </c>
      <c r="F405">
        <f>IF(A405=0,0,+VLOOKUP($A405,'по изворима и контима'!$A$12:D$499,4,FALSE))</f>
        <v>0</v>
      </c>
      <c r="G405">
        <f>IF(A405=0,0,+VLOOKUP($A405,'по изворима и контима'!$A$12:G$499,5,FALSE))</f>
        <v>0</v>
      </c>
      <c r="H405">
        <f>IF(A405=0,0,+VLOOKUP($A405,'по изворима и контима'!$A$12:H$499,6,FALSE))</f>
        <v>0</v>
      </c>
      <c r="I405">
        <f>IF(A405=0,0,+VLOOKUP($A405,'по изворима и контима'!$A$12:H$499,7,FALSE))</f>
        <v>0</v>
      </c>
      <c r="J405">
        <f>IF(A405=0,0,+VLOOKUP($A405,'по изворима и контима'!$A$12:I$499,8,FALSE))</f>
        <v>0</v>
      </c>
      <c r="K405">
        <f>IF(B405=0,0,+VLOOKUP($A405,'по изворима и контима'!$A$12:J$499,9,FALSE))</f>
        <v>0</v>
      </c>
      <c r="L405">
        <f>IF($A405=0,0,+VLOOKUP($F405,spisak!$C$11:$F$30,3,FALSE))</f>
        <v>0</v>
      </c>
      <c r="M405">
        <f>IF($A405=0,0,+VLOOKUP($F405,spisak!$C$11:$F$30,4,FALSE))</f>
        <v>0</v>
      </c>
      <c r="N405" s="140">
        <f t="shared" ref="N405" si="447">+IF(A405=0,0,"2016-procena")</f>
        <v>0</v>
      </c>
      <c r="O405" s="122">
        <f>IF(A405=0,0,+VLOOKUP($A405,'по изворима и контима'!$A$12:R$499,COLUMN('по изворима и контима'!L:L),FALSE))</f>
        <v>0</v>
      </c>
    </row>
    <row r="406" spans="1:15">
      <c r="A406">
        <f t="shared" si="446"/>
        <v>0</v>
      </c>
      <c r="B406">
        <f t="shared" si="431"/>
        <v>0</v>
      </c>
      <c r="C406" s="121">
        <f>IF(A406=0,0,+spisak!A$4)</f>
        <v>0</v>
      </c>
      <c r="D406">
        <f>IF(A406=0,0,+spisak!C$4)</f>
        <v>0</v>
      </c>
      <c r="E406" s="169">
        <f>IF(A406=0,0,+spisak!#REF!)</f>
        <v>0</v>
      </c>
      <c r="F406">
        <f>IF(A406=0,0,+VLOOKUP($A406,'по изворима и контима'!$A$12:D$499,4,FALSE))</f>
        <v>0</v>
      </c>
      <c r="G406">
        <f>IF(A406=0,0,+VLOOKUP($A406,'по изворима и контима'!$A$12:G$499,5,FALSE))</f>
        <v>0</v>
      </c>
      <c r="H406">
        <f>IF(A406=0,0,+VLOOKUP($A406,'по изворима и контима'!$A$12:H$499,6,FALSE))</f>
        <v>0</v>
      </c>
      <c r="I406">
        <f>IF(A406=0,0,+VLOOKUP($A406,'по изворима и контима'!$A$12:H$499,7,FALSE))</f>
        <v>0</v>
      </c>
      <c r="J406">
        <f>IF(A406=0,0,+VLOOKUP($A406,'по изворима и контима'!$A$12:I$499,8,FALSE))</f>
        <v>0</v>
      </c>
      <c r="K406">
        <f>IF(B406=0,0,+VLOOKUP($A406,'по изворима и контима'!$A$12:J$499,9,FALSE))</f>
        <v>0</v>
      </c>
      <c r="L406">
        <f>IF($A406=0,0,+VLOOKUP($F406,spisak!$C$11:$F$30,3,FALSE))</f>
        <v>0</v>
      </c>
      <c r="M406">
        <f>IF($A406=0,0,+VLOOKUP($F406,spisak!$C$11:$F$30,4,FALSE))</f>
        <v>0</v>
      </c>
      <c r="N406" s="140">
        <f t="shared" ref="N406" si="448">+IF(A406=0,0,"2017")</f>
        <v>0</v>
      </c>
      <c r="O406" s="122">
        <f>IF(A406=0,0,+VLOOKUP($A406,'по изворима и контима'!$A$12:R$499,COLUMN('по изворима и контима'!M:M),FALSE))</f>
        <v>0</v>
      </c>
    </row>
    <row r="407" spans="1:15">
      <c r="A407">
        <f t="shared" si="446"/>
        <v>0</v>
      </c>
      <c r="B407">
        <f t="shared" si="431"/>
        <v>0</v>
      </c>
      <c r="C407" s="121">
        <f>IF(A407=0,0,+spisak!A$4)</f>
        <v>0</v>
      </c>
      <c r="D407">
        <f>IF(A407=0,0,+spisak!C$4)</f>
        <v>0</v>
      </c>
      <c r="E407" s="169">
        <f>IF(A407=0,0,+spisak!#REF!)</f>
        <v>0</v>
      </c>
      <c r="F407">
        <f>IF(A407=0,0,+VLOOKUP($A407,'по изворима и контима'!$A$12:D$499,4,FALSE))</f>
        <v>0</v>
      </c>
      <c r="G407">
        <f>IF(A407=0,0,+VLOOKUP($A407,'по изворима и контима'!$A$12:G$499,5,FALSE))</f>
        <v>0</v>
      </c>
      <c r="H407">
        <f>IF(A407=0,0,+VLOOKUP($A407,'по изворима и контима'!$A$12:H$499,6,FALSE))</f>
        <v>0</v>
      </c>
      <c r="I407">
        <f>IF(A407=0,0,+VLOOKUP($A407,'по изворима и контима'!$A$12:H$499,7,FALSE))</f>
        <v>0</v>
      </c>
      <c r="J407">
        <f>IF(A407=0,0,+VLOOKUP($A407,'по изворима и контима'!$A$12:I$499,8,FALSE))</f>
        <v>0</v>
      </c>
      <c r="K407">
        <f>IF(B407=0,0,+VLOOKUP($A407,'по изворима и контима'!$A$12:J$499,9,FALSE))</f>
        <v>0</v>
      </c>
      <c r="L407">
        <f>IF($A407=0,0,+VLOOKUP($F407,spisak!$C$11:$F$30,3,FALSE))</f>
        <v>0</v>
      </c>
      <c r="M407">
        <f>IF($A407=0,0,+VLOOKUP($F407,spisak!$C$11:$F$30,4,FALSE))</f>
        <v>0</v>
      </c>
      <c r="N407" s="140">
        <f t="shared" ref="N407" si="449">+IF(A407=0,0,"2018")</f>
        <v>0</v>
      </c>
      <c r="O407" s="122">
        <f>IF(C407=0,0,+VLOOKUP($A407,'по изворима и контима'!$A$12:R$499,COLUMN('по изворима и контима'!N:N),FALSE))</f>
        <v>0</v>
      </c>
    </row>
    <row r="408" spans="1:15">
      <c r="A408">
        <f t="shared" si="446"/>
        <v>0</v>
      </c>
      <c r="B408">
        <f t="shared" si="431"/>
        <v>0</v>
      </c>
      <c r="C408" s="121">
        <f>IF(A408=0,0,+spisak!A$4)</f>
        <v>0</v>
      </c>
      <c r="D408">
        <f>IF(A408=0,0,+spisak!C$4)</f>
        <v>0</v>
      </c>
      <c r="E408" s="169">
        <f>IF(A408=0,0,+spisak!#REF!)</f>
        <v>0</v>
      </c>
      <c r="F408">
        <f>IF(A408=0,0,+VLOOKUP($A408,'по изворима и контима'!$A$12:D$499,4,FALSE))</f>
        <v>0</v>
      </c>
      <c r="G408">
        <f>IF(A408=0,0,+VLOOKUP($A408,'по изворима и контима'!$A$12:G$499,5,FALSE))</f>
        <v>0</v>
      </c>
      <c r="H408">
        <f>IF(A408=0,0,+VLOOKUP($A408,'по изворима и контима'!$A$12:H$499,6,FALSE))</f>
        <v>0</v>
      </c>
      <c r="I408">
        <f>IF(A408=0,0,+VLOOKUP($A408,'по изворима и контима'!$A$12:H$499,7,FALSE))</f>
        <v>0</v>
      </c>
      <c r="J408">
        <f>IF(A408=0,0,+VLOOKUP($A408,'по изворима и контима'!$A$12:I$499,8,FALSE))</f>
        <v>0</v>
      </c>
      <c r="K408">
        <f>IF(B408=0,0,+VLOOKUP($A408,'по изворима и контима'!$A$12:J$499,9,FALSE))</f>
        <v>0</v>
      </c>
      <c r="L408">
        <f>IF($A408=0,0,+VLOOKUP($F408,spisak!$C$11:$F$30,3,FALSE))</f>
        <v>0</v>
      </c>
      <c r="M408">
        <f>IF($A408=0,0,+VLOOKUP($F408,spisak!$C$11:$F$30,4,FALSE))</f>
        <v>0</v>
      </c>
      <c r="N408" s="140">
        <f t="shared" ref="N408" si="450">+IF(A408=0,0,"2019")</f>
        <v>0</v>
      </c>
      <c r="O408" s="122">
        <f>IF(C408=0,0,+VLOOKUP($A408,'по изворима и контима'!$A$12:R$499,COLUMN('по изворима и контима'!O:O),FALSE))</f>
        <v>0</v>
      </c>
    </row>
    <row r="409" spans="1:15">
      <c r="A409">
        <f t="shared" si="446"/>
        <v>0</v>
      </c>
      <c r="B409">
        <f t="shared" si="431"/>
        <v>0</v>
      </c>
      <c r="C409" s="121">
        <f>IF(A409=0,0,+spisak!A$4)</f>
        <v>0</v>
      </c>
      <c r="D409">
        <f>IF(A409=0,0,+spisak!C$4)</f>
        <v>0</v>
      </c>
      <c r="E409" s="169">
        <f>IF(A409=0,0,+spisak!#REF!)</f>
        <v>0</v>
      </c>
      <c r="F409">
        <f>IF(A409=0,0,+VLOOKUP($A409,'по изворима и контима'!$A$12:D$499,4,FALSE))</f>
        <v>0</v>
      </c>
      <c r="G409">
        <f>IF(A409=0,0,+VLOOKUP($A409,'по изворима и контима'!$A$12:G$499,5,FALSE))</f>
        <v>0</v>
      </c>
      <c r="H409">
        <f>IF(A409=0,0,+VLOOKUP($A409,'по изворима и контима'!$A$12:H$499,6,FALSE))</f>
        <v>0</v>
      </c>
      <c r="I409">
        <f>IF(A409=0,0,+VLOOKUP($A409,'по изворима и контима'!$A$12:H$499,7,FALSE))</f>
        <v>0</v>
      </c>
      <c r="J409">
        <f>IF(A409=0,0,+VLOOKUP($A409,'по изворима и контима'!$A$12:I$499,8,FALSE))</f>
        <v>0</v>
      </c>
      <c r="K409">
        <f>IF(B409=0,0,+VLOOKUP($A409,'по изворима и контима'!$A$12:J$499,9,FALSE))</f>
        <v>0</v>
      </c>
      <c r="L409">
        <f>IF($A409=0,0,+VLOOKUP($F409,spisak!$C$11:$F$30,3,FALSE))</f>
        <v>0</v>
      </c>
      <c r="M409">
        <f>IF($A409=0,0,+VLOOKUP($F409,spisak!$C$11:$F$30,4,FALSE))</f>
        <v>0</v>
      </c>
      <c r="N409" s="140">
        <f t="shared" ref="N409" si="451">+IF(A409=0,0,"nakon 2019")</f>
        <v>0</v>
      </c>
      <c r="O409" s="122">
        <f>IF(C409=0,0,+VLOOKUP($A409,'по изворима и контима'!$A$12:R$499,COLUMN('по изворима и контима'!P:P),FALSE))</f>
        <v>0</v>
      </c>
    </row>
    <row r="410" spans="1:15">
      <c r="A410">
        <f>+IF(MAX(A$4:A407)&gt;=A$1,0,MAX(A$4:A407)+1)</f>
        <v>0</v>
      </c>
      <c r="B410">
        <f t="shared" si="431"/>
        <v>0</v>
      </c>
      <c r="C410" s="121">
        <f>IF(A410=0,0,+spisak!A$4)</f>
        <v>0</v>
      </c>
      <c r="D410">
        <f>IF(A410=0,0,+spisak!C$4)</f>
        <v>0</v>
      </c>
      <c r="E410" s="169">
        <f>IF(A410=0,0,+spisak!#REF!)</f>
        <v>0</v>
      </c>
      <c r="F410">
        <f>IF(A410=0,0,+VLOOKUP($A410,'по изворима и контима'!$A$12:D$499,4,FALSE))</f>
        <v>0</v>
      </c>
      <c r="G410">
        <f>IF(A410=0,0,+VLOOKUP($A410,'по изворима и контима'!$A$12:G$499,5,FALSE))</f>
        <v>0</v>
      </c>
      <c r="H410">
        <f>IF(A410=0,0,+VLOOKUP($A410,'по изворима и контима'!$A$12:H$499,6,FALSE))</f>
        <v>0</v>
      </c>
      <c r="I410">
        <f>IF(A410=0,0,+VLOOKUP($A410,'по изворима и контима'!$A$12:H$499,7,FALSE))</f>
        <v>0</v>
      </c>
      <c r="J410">
        <f>IF(A410=0,0,+VLOOKUP($A410,'по изворима и контима'!$A$12:I$499,8,FALSE))</f>
        <v>0</v>
      </c>
      <c r="K410">
        <f>IF(B410=0,0,+VLOOKUP($A410,'по изворима и контима'!$A$12:J$499,9,FALSE))</f>
        <v>0</v>
      </c>
      <c r="L410">
        <f>IF($A410=0,0,+VLOOKUP($F410,spisak!$C$11:$F$30,3,FALSE))</f>
        <v>0</v>
      </c>
      <c r="M410">
        <f>IF($A410=0,0,+VLOOKUP($F410,spisak!$C$11:$F$30,4,FALSE))</f>
        <v>0</v>
      </c>
      <c r="N410" s="140">
        <f t="shared" ref="N410" si="452">+IF(A410=0,0,"do 2015")</f>
        <v>0</v>
      </c>
      <c r="O410" s="122">
        <f>IF(A410=0,0,+VLOOKUP($A410,'по изворима и контима'!$A$12:L$499,COLUMN('по изворима и контима'!J:J),FALSE))</f>
        <v>0</v>
      </c>
    </row>
    <row r="411" spans="1:15">
      <c r="A411">
        <f>+A410</f>
        <v>0</v>
      </c>
      <c r="B411">
        <f t="shared" si="431"/>
        <v>0</v>
      </c>
      <c r="C411" s="121">
        <f>IF(A411=0,0,+spisak!A$4)</f>
        <v>0</v>
      </c>
      <c r="D411">
        <f>IF(A411=0,0,+spisak!C$4)</f>
        <v>0</v>
      </c>
      <c r="E411" s="169">
        <f>IF(A411=0,0,+spisak!#REF!)</f>
        <v>0</v>
      </c>
      <c r="F411">
        <f>IF(A411=0,0,+VLOOKUP($A411,'по изворима и контима'!$A$12:D$499,4,FALSE))</f>
        <v>0</v>
      </c>
      <c r="G411">
        <f>IF(A411=0,0,+VLOOKUP($A411,'по изворима и контима'!$A$12:G$499,5,FALSE))</f>
        <v>0</v>
      </c>
      <c r="H411">
        <f>IF(A411=0,0,+VLOOKUP($A411,'по изворима и контима'!$A$12:H$499,6,FALSE))</f>
        <v>0</v>
      </c>
      <c r="I411">
        <f>IF(A411=0,0,+VLOOKUP($A411,'по изворима и контима'!$A$12:H$499,7,FALSE))</f>
        <v>0</v>
      </c>
      <c r="J411">
        <f>IF(A411=0,0,+VLOOKUP($A411,'по изворима и контима'!$A$12:I$499,8,FALSE))</f>
        <v>0</v>
      </c>
      <c r="K411">
        <f>IF(B411=0,0,+VLOOKUP($A411,'по изворима и контима'!$A$12:J$499,9,FALSE))</f>
        <v>0</v>
      </c>
      <c r="L411">
        <f>IF($A411=0,0,+VLOOKUP($F411,spisak!$C$11:$F$30,3,FALSE))</f>
        <v>0</v>
      </c>
      <c r="M411">
        <f>IF($A411=0,0,+VLOOKUP($F411,spisak!$C$11:$F$30,4,FALSE))</f>
        <v>0</v>
      </c>
      <c r="N411" s="140">
        <f t="shared" ref="N411" si="453">+IF(A411=0,0,"2016-plan")</f>
        <v>0</v>
      </c>
      <c r="O411" s="122">
        <f>IF(A411=0,0,+VLOOKUP($A411,'по изворима и контима'!$A$12:R$499,COLUMN('по изворима и контима'!K:K),FALSE))</f>
        <v>0</v>
      </c>
    </row>
    <row r="412" spans="1:15">
      <c r="A412">
        <f t="shared" si="446"/>
        <v>0</v>
      </c>
      <c r="B412">
        <f t="shared" si="431"/>
        <v>0</v>
      </c>
      <c r="C412" s="121">
        <f>IF(A412=0,0,+spisak!A$4)</f>
        <v>0</v>
      </c>
      <c r="D412">
        <f>IF(A412=0,0,+spisak!C$4)</f>
        <v>0</v>
      </c>
      <c r="E412" s="169">
        <f>IF(A412=0,0,+spisak!#REF!)</f>
        <v>0</v>
      </c>
      <c r="F412">
        <f>IF(A412=0,0,+VLOOKUP($A412,'по изворима и контима'!$A$12:D$499,4,FALSE))</f>
        <v>0</v>
      </c>
      <c r="G412">
        <f>IF(A412=0,0,+VLOOKUP($A412,'по изворима и контима'!$A$12:G$499,5,FALSE))</f>
        <v>0</v>
      </c>
      <c r="H412">
        <f>IF(A412=0,0,+VLOOKUP($A412,'по изворима и контима'!$A$12:H$499,6,FALSE))</f>
        <v>0</v>
      </c>
      <c r="I412">
        <f>IF(A412=0,0,+VLOOKUP($A412,'по изворима и контима'!$A$12:H$499,7,FALSE))</f>
        <v>0</v>
      </c>
      <c r="J412">
        <f>IF(A412=0,0,+VLOOKUP($A412,'по изворима и контима'!$A$12:I$499,8,FALSE))</f>
        <v>0</v>
      </c>
      <c r="K412">
        <f>IF(B412=0,0,+VLOOKUP($A412,'по изворима и контима'!$A$12:J$499,9,FALSE))</f>
        <v>0</v>
      </c>
      <c r="L412">
        <f>IF($A412=0,0,+VLOOKUP($F412,spisak!$C$11:$F$30,3,FALSE))</f>
        <v>0</v>
      </c>
      <c r="M412">
        <f>IF($A412=0,0,+VLOOKUP($F412,spisak!$C$11:$F$30,4,FALSE))</f>
        <v>0</v>
      </c>
      <c r="N412" s="140">
        <f t="shared" ref="N412" si="454">+IF(A412=0,0,"2016-procena")</f>
        <v>0</v>
      </c>
      <c r="O412" s="122">
        <f>IF(A412=0,0,+VLOOKUP($A412,'по изворима и контима'!$A$12:R$499,COLUMN('по изворима и контима'!L:L),FALSE))</f>
        <v>0</v>
      </c>
    </row>
    <row r="413" spans="1:15">
      <c r="A413">
        <f t="shared" si="446"/>
        <v>0</v>
      </c>
      <c r="B413">
        <f t="shared" si="431"/>
        <v>0</v>
      </c>
      <c r="C413" s="121">
        <f>IF(A413=0,0,+spisak!A$4)</f>
        <v>0</v>
      </c>
      <c r="D413">
        <f>IF(A413=0,0,+spisak!C$4)</f>
        <v>0</v>
      </c>
      <c r="E413" s="169">
        <f>IF(A413=0,0,+spisak!#REF!)</f>
        <v>0</v>
      </c>
      <c r="F413">
        <f>IF(A413=0,0,+VLOOKUP($A413,'по изворима и контима'!$A$12:D$499,4,FALSE))</f>
        <v>0</v>
      </c>
      <c r="G413">
        <f>IF(A413=0,0,+VLOOKUP($A413,'по изворима и контима'!$A$12:G$499,5,FALSE))</f>
        <v>0</v>
      </c>
      <c r="H413">
        <f>IF(A413=0,0,+VLOOKUP($A413,'по изворима и контима'!$A$12:H$499,6,FALSE))</f>
        <v>0</v>
      </c>
      <c r="I413">
        <f>IF(A413=0,0,+VLOOKUP($A413,'по изворима и контима'!$A$12:H$499,7,FALSE))</f>
        <v>0</v>
      </c>
      <c r="J413">
        <f>IF(A413=0,0,+VLOOKUP($A413,'по изворима и контима'!$A$12:I$499,8,FALSE))</f>
        <v>0</v>
      </c>
      <c r="K413">
        <f>IF(B413=0,0,+VLOOKUP($A413,'по изворима и контима'!$A$12:J$499,9,FALSE))</f>
        <v>0</v>
      </c>
      <c r="L413">
        <f>IF($A413=0,0,+VLOOKUP($F413,spisak!$C$11:$F$30,3,FALSE))</f>
        <v>0</v>
      </c>
      <c r="M413">
        <f>IF($A413=0,0,+VLOOKUP($F413,spisak!$C$11:$F$30,4,FALSE))</f>
        <v>0</v>
      </c>
      <c r="N413" s="140">
        <f t="shared" ref="N413" si="455">+IF(A413=0,0,"2017")</f>
        <v>0</v>
      </c>
      <c r="O413" s="122">
        <f>IF(A413=0,0,+VLOOKUP($A413,'по изворима и контима'!$A$12:R$499,COLUMN('по изворима и контима'!M:M),FALSE))</f>
        <v>0</v>
      </c>
    </row>
    <row r="414" spans="1:15">
      <c r="A414">
        <f t="shared" si="446"/>
        <v>0</v>
      </c>
      <c r="B414">
        <f t="shared" si="431"/>
        <v>0</v>
      </c>
      <c r="C414" s="121">
        <f>IF(A414=0,0,+spisak!A$4)</f>
        <v>0</v>
      </c>
      <c r="D414">
        <f>IF(A414=0,0,+spisak!C$4)</f>
        <v>0</v>
      </c>
      <c r="E414" s="169">
        <f>IF(A414=0,0,+spisak!#REF!)</f>
        <v>0</v>
      </c>
      <c r="F414">
        <f>IF(A414=0,0,+VLOOKUP($A414,'по изворима и контима'!$A$12:D$499,4,FALSE))</f>
        <v>0</v>
      </c>
      <c r="G414">
        <f>IF(A414=0,0,+VLOOKUP($A414,'по изворима и контима'!$A$12:G$499,5,FALSE))</f>
        <v>0</v>
      </c>
      <c r="H414">
        <f>IF(A414=0,0,+VLOOKUP($A414,'по изворима и контима'!$A$12:H$499,6,FALSE))</f>
        <v>0</v>
      </c>
      <c r="I414">
        <f>IF(A414=0,0,+VLOOKUP($A414,'по изворима и контима'!$A$12:H$499,7,FALSE))</f>
        <v>0</v>
      </c>
      <c r="J414">
        <f>IF(A414=0,0,+VLOOKUP($A414,'по изворима и контима'!$A$12:I$499,8,FALSE))</f>
        <v>0</v>
      </c>
      <c r="K414">
        <f>IF(B414=0,0,+VLOOKUP($A414,'по изворима и контима'!$A$12:J$499,9,FALSE))</f>
        <v>0</v>
      </c>
      <c r="L414">
        <f>IF($A414=0,0,+VLOOKUP($F414,spisak!$C$11:$F$30,3,FALSE))</f>
        <v>0</v>
      </c>
      <c r="M414">
        <f>IF($A414=0,0,+VLOOKUP($F414,spisak!$C$11:$F$30,4,FALSE))</f>
        <v>0</v>
      </c>
      <c r="N414" s="140">
        <f t="shared" ref="N414" si="456">+IF(A414=0,0,"2018")</f>
        <v>0</v>
      </c>
      <c r="O414" s="122">
        <f>IF(C414=0,0,+VLOOKUP($A414,'по изворима и контима'!$A$12:R$499,COLUMN('по изворима и контима'!N:N),FALSE))</f>
        <v>0</v>
      </c>
    </row>
    <row r="415" spans="1:15">
      <c r="A415">
        <f t="shared" si="446"/>
        <v>0</v>
      </c>
      <c r="B415">
        <f t="shared" si="431"/>
        <v>0</v>
      </c>
      <c r="C415" s="121">
        <f>IF(A415=0,0,+spisak!A$4)</f>
        <v>0</v>
      </c>
      <c r="D415">
        <f>IF(A415=0,0,+spisak!C$4)</f>
        <v>0</v>
      </c>
      <c r="E415" s="169">
        <f>IF(A415=0,0,+spisak!#REF!)</f>
        <v>0</v>
      </c>
      <c r="F415">
        <f>IF(A415=0,0,+VLOOKUP($A415,'по изворима и контима'!$A$12:D$499,4,FALSE))</f>
        <v>0</v>
      </c>
      <c r="G415">
        <f>IF(A415=0,0,+VLOOKUP($A415,'по изворима и контима'!$A$12:G$499,5,FALSE))</f>
        <v>0</v>
      </c>
      <c r="H415">
        <f>IF(A415=0,0,+VLOOKUP($A415,'по изворима и контима'!$A$12:H$499,6,FALSE))</f>
        <v>0</v>
      </c>
      <c r="I415">
        <f>IF(A415=0,0,+VLOOKUP($A415,'по изворима и контима'!$A$12:H$499,7,FALSE))</f>
        <v>0</v>
      </c>
      <c r="J415">
        <f>IF(A415=0,0,+VLOOKUP($A415,'по изворима и контима'!$A$12:I$499,8,FALSE))</f>
        <v>0</v>
      </c>
      <c r="K415">
        <f>IF(B415=0,0,+VLOOKUP($A415,'по изворима и контима'!$A$12:J$499,9,FALSE))</f>
        <v>0</v>
      </c>
      <c r="L415">
        <f>IF($A415=0,0,+VLOOKUP($F415,spisak!$C$11:$F$30,3,FALSE))</f>
        <v>0</v>
      </c>
      <c r="M415">
        <f>IF($A415=0,0,+VLOOKUP($F415,spisak!$C$11:$F$30,4,FALSE))</f>
        <v>0</v>
      </c>
      <c r="N415" s="140">
        <f t="shared" ref="N415" si="457">+IF(A415=0,0,"2019")</f>
        <v>0</v>
      </c>
      <c r="O415" s="122">
        <f>IF(C415=0,0,+VLOOKUP($A415,'по изворима и контима'!$A$12:R$499,COLUMN('по изворима и контима'!O:O),FALSE))</f>
        <v>0</v>
      </c>
    </row>
    <row r="416" spans="1:15">
      <c r="A416">
        <f t="shared" si="446"/>
        <v>0</v>
      </c>
      <c r="B416">
        <f t="shared" si="431"/>
        <v>0</v>
      </c>
      <c r="C416" s="121">
        <f>IF(A416=0,0,+spisak!A$4)</f>
        <v>0</v>
      </c>
      <c r="D416">
        <f>IF(A416=0,0,+spisak!C$4)</f>
        <v>0</v>
      </c>
      <c r="E416" s="169">
        <f>IF(A416=0,0,+spisak!#REF!)</f>
        <v>0</v>
      </c>
      <c r="F416">
        <f>IF(A416=0,0,+VLOOKUP($A416,'по изворима и контима'!$A$12:D$499,4,FALSE))</f>
        <v>0</v>
      </c>
      <c r="G416">
        <f>IF(A416=0,0,+VLOOKUP($A416,'по изворима и контима'!$A$12:G$499,5,FALSE))</f>
        <v>0</v>
      </c>
      <c r="H416">
        <f>IF(A416=0,0,+VLOOKUP($A416,'по изворима и контима'!$A$12:H$499,6,FALSE))</f>
        <v>0</v>
      </c>
      <c r="I416">
        <f>IF(A416=0,0,+VLOOKUP($A416,'по изворима и контима'!$A$12:H$499,7,FALSE))</f>
        <v>0</v>
      </c>
      <c r="J416">
        <f>IF(A416=0,0,+VLOOKUP($A416,'по изворима и контима'!$A$12:I$499,8,FALSE))</f>
        <v>0</v>
      </c>
      <c r="K416">
        <f>IF(B416=0,0,+VLOOKUP($A416,'по изворима и контима'!$A$12:J$499,9,FALSE))</f>
        <v>0</v>
      </c>
      <c r="L416">
        <f>IF($A416=0,0,+VLOOKUP($F416,spisak!$C$11:$F$30,3,FALSE))</f>
        <v>0</v>
      </c>
      <c r="M416">
        <f>IF($A416=0,0,+VLOOKUP($F416,spisak!$C$11:$F$30,4,FALSE))</f>
        <v>0</v>
      </c>
      <c r="N416" s="140">
        <f t="shared" ref="N416" si="458">+IF(A416=0,0,"nakon 2019")</f>
        <v>0</v>
      </c>
      <c r="O416" s="122">
        <f>IF(C416=0,0,+VLOOKUP($A416,'по изворима и контима'!$A$12:R$499,COLUMN('по изворима и контима'!P:P),FALSE))</f>
        <v>0</v>
      </c>
    </row>
    <row r="417" spans="1:15">
      <c r="A417">
        <f>+IF(MAX(A$4:A414)&gt;=A$1,0,MAX(A$4:A414)+1)</f>
        <v>0</v>
      </c>
      <c r="B417">
        <f t="shared" si="431"/>
        <v>0</v>
      </c>
      <c r="C417" s="121">
        <f>IF(A417=0,0,+spisak!A$4)</f>
        <v>0</v>
      </c>
      <c r="D417">
        <f>IF(A417=0,0,+spisak!C$4)</f>
        <v>0</v>
      </c>
      <c r="E417" s="169">
        <f>IF(A417=0,0,+spisak!#REF!)</f>
        <v>0</v>
      </c>
      <c r="F417">
        <f>IF(A417=0,0,+VLOOKUP($A417,'по изворима и контима'!$A$12:D$499,4,FALSE))</f>
        <v>0</v>
      </c>
      <c r="G417">
        <f>IF(A417=0,0,+VLOOKUP($A417,'по изворима и контима'!$A$12:G$499,5,FALSE))</f>
        <v>0</v>
      </c>
      <c r="H417">
        <f>IF(A417=0,0,+VLOOKUP($A417,'по изворима и контима'!$A$12:H$499,6,FALSE))</f>
        <v>0</v>
      </c>
      <c r="I417">
        <f>IF(A417=0,0,+VLOOKUP($A417,'по изворима и контима'!$A$12:H$499,7,FALSE))</f>
        <v>0</v>
      </c>
      <c r="J417">
        <f>IF(A417=0,0,+VLOOKUP($A417,'по изворима и контима'!$A$12:I$499,8,FALSE))</f>
        <v>0</v>
      </c>
      <c r="K417">
        <f>IF(B417=0,0,+VLOOKUP($A417,'по изворима и контима'!$A$12:J$499,9,FALSE))</f>
        <v>0</v>
      </c>
      <c r="L417">
        <f>IF($A417=0,0,+VLOOKUP($F417,spisak!$C$11:$F$30,3,FALSE))</f>
        <v>0</v>
      </c>
      <c r="M417">
        <f>IF($A417=0,0,+VLOOKUP($F417,spisak!$C$11:$F$30,4,FALSE))</f>
        <v>0</v>
      </c>
      <c r="N417" s="140">
        <f t="shared" ref="N417" si="459">+IF(A417=0,0,"do 2015")</f>
        <v>0</v>
      </c>
      <c r="O417" s="122">
        <f>IF(A417=0,0,+VLOOKUP($A417,'по изворима и контима'!$A$12:L$499,COLUMN('по изворима и контима'!J:J),FALSE))</f>
        <v>0</v>
      </c>
    </row>
    <row r="418" spans="1:15">
      <c r="A418">
        <f t="shared" ref="A418:A423" si="460">+A417</f>
        <v>0</v>
      </c>
      <c r="B418">
        <f t="shared" si="431"/>
        <v>0</v>
      </c>
      <c r="C418" s="121">
        <f>IF(A418=0,0,+spisak!A$4)</f>
        <v>0</v>
      </c>
      <c r="D418">
        <f>IF(A418=0,0,+spisak!C$4)</f>
        <v>0</v>
      </c>
      <c r="E418" s="169">
        <f>IF(A418=0,0,+spisak!#REF!)</f>
        <v>0</v>
      </c>
      <c r="F418">
        <f>IF(A418=0,0,+VLOOKUP($A418,'по изворима и контима'!$A$12:D$499,4,FALSE))</f>
        <v>0</v>
      </c>
      <c r="G418">
        <f>IF(A418=0,0,+VLOOKUP($A418,'по изворима и контима'!$A$12:G$499,5,FALSE))</f>
        <v>0</v>
      </c>
      <c r="H418">
        <f>IF(A418=0,0,+VLOOKUP($A418,'по изворима и контима'!$A$12:H$499,6,FALSE))</f>
        <v>0</v>
      </c>
      <c r="I418">
        <f>IF(A418=0,0,+VLOOKUP($A418,'по изворима и контима'!$A$12:H$499,7,FALSE))</f>
        <v>0</v>
      </c>
      <c r="J418">
        <f>IF(A418=0,0,+VLOOKUP($A418,'по изворима и контима'!$A$12:I$499,8,FALSE))</f>
        <v>0</v>
      </c>
      <c r="K418">
        <f>IF(B418=0,0,+VLOOKUP($A418,'по изворима и контима'!$A$12:J$499,9,FALSE))</f>
        <v>0</v>
      </c>
      <c r="L418">
        <f>IF($A418=0,0,+VLOOKUP($F418,spisak!$C$11:$F$30,3,FALSE))</f>
        <v>0</v>
      </c>
      <c r="M418">
        <f>IF($A418=0,0,+VLOOKUP($F418,spisak!$C$11:$F$30,4,FALSE))</f>
        <v>0</v>
      </c>
      <c r="N418" s="140">
        <f t="shared" ref="N418" si="461">+IF(A418=0,0,"2016-plan")</f>
        <v>0</v>
      </c>
      <c r="O418" s="122">
        <f>IF(A418=0,0,+VLOOKUP($A418,'по изворима и контима'!$A$12:R$499,COLUMN('по изворима и контима'!K:K),FALSE))</f>
        <v>0</v>
      </c>
    </row>
    <row r="419" spans="1:15">
      <c r="A419">
        <f t="shared" si="460"/>
        <v>0</v>
      </c>
      <c r="B419">
        <f t="shared" si="431"/>
        <v>0</v>
      </c>
      <c r="C419" s="121">
        <f>IF(A419=0,0,+spisak!A$4)</f>
        <v>0</v>
      </c>
      <c r="D419">
        <f>IF(A419=0,0,+spisak!C$4)</f>
        <v>0</v>
      </c>
      <c r="E419" s="169">
        <f>IF(A419=0,0,+spisak!#REF!)</f>
        <v>0</v>
      </c>
      <c r="F419">
        <f>IF(A419=0,0,+VLOOKUP($A419,'по изворима и контима'!$A$12:D$499,4,FALSE))</f>
        <v>0</v>
      </c>
      <c r="G419">
        <f>IF(A419=0,0,+VLOOKUP($A419,'по изворима и контима'!$A$12:G$499,5,FALSE))</f>
        <v>0</v>
      </c>
      <c r="H419">
        <f>IF(A419=0,0,+VLOOKUP($A419,'по изворима и контима'!$A$12:H$499,6,FALSE))</f>
        <v>0</v>
      </c>
      <c r="I419">
        <f>IF(A419=0,0,+VLOOKUP($A419,'по изворима и контима'!$A$12:H$499,7,FALSE))</f>
        <v>0</v>
      </c>
      <c r="J419">
        <f>IF(A419=0,0,+VLOOKUP($A419,'по изворима и контима'!$A$12:I$499,8,FALSE))</f>
        <v>0</v>
      </c>
      <c r="K419">
        <f>IF(B419=0,0,+VLOOKUP($A419,'по изворима и контима'!$A$12:J$499,9,FALSE))</f>
        <v>0</v>
      </c>
      <c r="L419">
        <f>IF($A419=0,0,+VLOOKUP($F419,spisak!$C$11:$F$30,3,FALSE))</f>
        <v>0</v>
      </c>
      <c r="M419">
        <f>IF($A419=0,0,+VLOOKUP($F419,spisak!$C$11:$F$30,4,FALSE))</f>
        <v>0</v>
      </c>
      <c r="N419" s="140">
        <f t="shared" ref="N419" si="462">+IF(A419=0,0,"2016-procena")</f>
        <v>0</v>
      </c>
      <c r="O419" s="122">
        <f>IF(A419=0,0,+VLOOKUP($A419,'по изворима и контима'!$A$12:R$499,COLUMN('по изворима и контима'!L:L),FALSE))</f>
        <v>0</v>
      </c>
    </row>
    <row r="420" spans="1:15">
      <c r="A420">
        <f t="shared" si="460"/>
        <v>0</v>
      </c>
      <c r="B420">
        <f t="shared" si="431"/>
        <v>0</v>
      </c>
      <c r="C420" s="121">
        <f>IF(A420=0,0,+spisak!A$4)</f>
        <v>0</v>
      </c>
      <c r="D420">
        <f>IF(A420=0,0,+spisak!C$4)</f>
        <v>0</v>
      </c>
      <c r="E420" s="169">
        <f>IF(A420=0,0,+spisak!#REF!)</f>
        <v>0</v>
      </c>
      <c r="F420">
        <f>IF(A420=0,0,+VLOOKUP($A420,'по изворима и контима'!$A$12:D$499,4,FALSE))</f>
        <v>0</v>
      </c>
      <c r="G420">
        <f>IF(A420=0,0,+VLOOKUP($A420,'по изворима и контима'!$A$12:G$499,5,FALSE))</f>
        <v>0</v>
      </c>
      <c r="H420">
        <f>IF(A420=0,0,+VLOOKUP($A420,'по изворима и контима'!$A$12:H$499,6,FALSE))</f>
        <v>0</v>
      </c>
      <c r="I420">
        <f>IF(A420=0,0,+VLOOKUP($A420,'по изворима и контима'!$A$12:H$499,7,FALSE))</f>
        <v>0</v>
      </c>
      <c r="J420">
        <f>IF(A420=0,0,+VLOOKUP($A420,'по изворима и контима'!$A$12:I$499,8,FALSE))</f>
        <v>0</v>
      </c>
      <c r="K420">
        <f>IF(B420=0,0,+VLOOKUP($A420,'по изворима и контима'!$A$12:J$499,9,FALSE))</f>
        <v>0</v>
      </c>
      <c r="L420">
        <f>IF($A420=0,0,+VLOOKUP($F420,spisak!$C$11:$F$30,3,FALSE))</f>
        <v>0</v>
      </c>
      <c r="M420">
        <f>IF($A420=0,0,+VLOOKUP($F420,spisak!$C$11:$F$30,4,FALSE))</f>
        <v>0</v>
      </c>
      <c r="N420" s="140">
        <f t="shared" ref="N420" si="463">+IF(A420=0,0,"2017")</f>
        <v>0</v>
      </c>
      <c r="O420" s="122">
        <f>IF(A420=0,0,+VLOOKUP($A420,'по изворима и контима'!$A$12:R$499,COLUMN('по изворима и контима'!M:M),FALSE))</f>
        <v>0</v>
      </c>
    </row>
    <row r="421" spans="1:15">
      <c r="A421">
        <f t="shared" si="460"/>
        <v>0</v>
      </c>
      <c r="B421">
        <f t="shared" si="431"/>
        <v>0</v>
      </c>
      <c r="C421" s="121">
        <f>IF(A421=0,0,+spisak!A$4)</f>
        <v>0</v>
      </c>
      <c r="D421">
        <f>IF(A421=0,0,+spisak!C$4)</f>
        <v>0</v>
      </c>
      <c r="E421" s="169">
        <f>IF(A421=0,0,+spisak!#REF!)</f>
        <v>0</v>
      </c>
      <c r="F421">
        <f>IF(A421=0,0,+VLOOKUP($A421,'по изворима и контима'!$A$12:D$499,4,FALSE))</f>
        <v>0</v>
      </c>
      <c r="G421">
        <f>IF(A421=0,0,+VLOOKUP($A421,'по изворима и контима'!$A$12:G$499,5,FALSE))</f>
        <v>0</v>
      </c>
      <c r="H421">
        <f>IF(A421=0,0,+VLOOKUP($A421,'по изворима и контима'!$A$12:H$499,6,FALSE))</f>
        <v>0</v>
      </c>
      <c r="I421">
        <f>IF(A421=0,0,+VLOOKUP($A421,'по изворима и контима'!$A$12:H$499,7,FALSE))</f>
        <v>0</v>
      </c>
      <c r="J421">
        <f>IF(A421=0,0,+VLOOKUP($A421,'по изворима и контима'!$A$12:I$499,8,FALSE))</f>
        <v>0</v>
      </c>
      <c r="K421">
        <f>IF(B421=0,0,+VLOOKUP($A421,'по изворима и контима'!$A$12:J$499,9,FALSE))</f>
        <v>0</v>
      </c>
      <c r="L421">
        <f>IF($A421=0,0,+VLOOKUP($F421,spisak!$C$11:$F$30,3,FALSE))</f>
        <v>0</v>
      </c>
      <c r="M421">
        <f>IF($A421=0,0,+VLOOKUP($F421,spisak!$C$11:$F$30,4,FALSE))</f>
        <v>0</v>
      </c>
      <c r="N421" s="140">
        <f t="shared" ref="N421" si="464">+IF(A421=0,0,"2018")</f>
        <v>0</v>
      </c>
      <c r="O421" s="122">
        <f>IF(C421=0,0,+VLOOKUP($A421,'по изворима и контима'!$A$12:R$499,COLUMN('по изворима и контима'!N:N),FALSE))</f>
        <v>0</v>
      </c>
    </row>
    <row r="422" spans="1:15">
      <c r="A422">
        <f t="shared" si="460"/>
        <v>0</v>
      </c>
      <c r="B422">
        <f t="shared" si="431"/>
        <v>0</v>
      </c>
      <c r="C422" s="121">
        <f>IF(A422=0,0,+spisak!A$4)</f>
        <v>0</v>
      </c>
      <c r="D422">
        <f>IF(A422=0,0,+spisak!C$4)</f>
        <v>0</v>
      </c>
      <c r="E422" s="169">
        <f>IF(A422=0,0,+spisak!#REF!)</f>
        <v>0</v>
      </c>
      <c r="F422">
        <f>IF(A422=0,0,+VLOOKUP($A422,'по изворима и контима'!$A$12:D$499,4,FALSE))</f>
        <v>0</v>
      </c>
      <c r="G422">
        <f>IF(A422=0,0,+VLOOKUP($A422,'по изворима и контима'!$A$12:G$499,5,FALSE))</f>
        <v>0</v>
      </c>
      <c r="H422">
        <f>IF(A422=0,0,+VLOOKUP($A422,'по изворима и контима'!$A$12:H$499,6,FALSE))</f>
        <v>0</v>
      </c>
      <c r="I422">
        <f>IF(A422=0,0,+VLOOKUP($A422,'по изворима и контима'!$A$12:H$499,7,FALSE))</f>
        <v>0</v>
      </c>
      <c r="J422">
        <f>IF(A422=0,0,+VLOOKUP($A422,'по изворима и контима'!$A$12:I$499,8,FALSE))</f>
        <v>0</v>
      </c>
      <c r="K422">
        <f>IF(B422=0,0,+VLOOKUP($A422,'по изворима и контима'!$A$12:J$499,9,FALSE))</f>
        <v>0</v>
      </c>
      <c r="L422">
        <f>IF($A422=0,0,+VLOOKUP($F422,spisak!$C$11:$F$30,3,FALSE))</f>
        <v>0</v>
      </c>
      <c r="M422">
        <f>IF($A422=0,0,+VLOOKUP($F422,spisak!$C$11:$F$30,4,FALSE))</f>
        <v>0</v>
      </c>
      <c r="N422" s="140">
        <f t="shared" ref="N422" si="465">+IF(A422=0,0,"2019")</f>
        <v>0</v>
      </c>
      <c r="O422" s="122">
        <f>IF(C422=0,0,+VLOOKUP($A422,'по изворима и контима'!$A$12:R$499,COLUMN('по изворима и контима'!O:O),FALSE))</f>
        <v>0</v>
      </c>
    </row>
    <row r="423" spans="1:15">
      <c r="A423">
        <f t="shared" si="460"/>
        <v>0</v>
      </c>
      <c r="B423">
        <f t="shared" si="431"/>
        <v>0</v>
      </c>
      <c r="C423" s="121">
        <f>IF(A423=0,0,+spisak!A$4)</f>
        <v>0</v>
      </c>
      <c r="D423">
        <f>IF(A423=0,0,+spisak!C$4)</f>
        <v>0</v>
      </c>
      <c r="E423" s="169">
        <f>IF(A423=0,0,+spisak!#REF!)</f>
        <v>0</v>
      </c>
      <c r="F423">
        <f>IF(A423=0,0,+VLOOKUP($A423,'по изворима и контима'!$A$12:D$499,4,FALSE))</f>
        <v>0</v>
      </c>
      <c r="G423">
        <f>IF(A423=0,0,+VLOOKUP($A423,'по изворима и контима'!$A$12:G$499,5,FALSE))</f>
        <v>0</v>
      </c>
      <c r="H423">
        <f>IF(A423=0,0,+VLOOKUP($A423,'по изворима и контима'!$A$12:H$499,6,FALSE))</f>
        <v>0</v>
      </c>
      <c r="I423">
        <f>IF(A423=0,0,+VLOOKUP($A423,'по изворима и контима'!$A$12:H$499,7,FALSE))</f>
        <v>0</v>
      </c>
      <c r="J423">
        <f>IF(A423=0,0,+VLOOKUP($A423,'по изворима и контима'!$A$12:I$499,8,FALSE))</f>
        <v>0</v>
      </c>
      <c r="K423">
        <f>IF(B423=0,0,+VLOOKUP($A423,'по изворима и контима'!$A$12:J$499,9,FALSE))</f>
        <v>0</v>
      </c>
      <c r="L423">
        <f>IF($A423=0,0,+VLOOKUP($F423,spisak!$C$11:$F$30,3,FALSE))</f>
        <v>0</v>
      </c>
      <c r="M423">
        <f>IF($A423=0,0,+VLOOKUP($F423,spisak!$C$11:$F$30,4,FALSE))</f>
        <v>0</v>
      </c>
      <c r="N423" s="140">
        <f t="shared" ref="N423" si="466">+IF(A423=0,0,"nakon 2019")</f>
        <v>0</v>
      </c>
      <c r="O423" s="122">
        <f>IF(C423=0,0,+VLOOKUP($A423,'по изворима и контима'!$A$12:R$499,COLUMN('по изворима и контима'!P:P),FALSE))</f>
        <v>0</v>
      </c>
    </row>
    <row r="424" spans="1:15">
      <c r="A424">
        <f>+IF(ISBLANK('по изворима и контима'!D432)=TRUE,0,1)</f>
        <v>0</v>
      </c>
      <c r="B424">
        <f t="shared" si="431"/>
        <v>0</v>
      </c>
      <c r="C424" s="121">
        <f>IF(A424=0,0,+spisak!A$4)</f>
        <v>0</v>
      </c>
      <c r="D424">
        <f>IF(A424=0,0,+spisak!C$4)</f>
        <v>0</v>
      </c>
      <c r="E424" s="169">
        <f>IF(A424=0,0,+spisak!#REF!)</f>
        <v>0</v>
      </c>
      <c r="F424">
        <f>IF(A424=0,0,+VLOOKUP($A424,'по изворима и контима'!$A$12:D$499,4,FALSE))</f>
        <v>0</v>
      </c>
      <c r="G424">
        <f>IF(A424=0,0,+VLOOKUP($A424,'по изворима и контима'!$A$12:G$499,5,FALSE))</f>
        <v>0</v>
      </c>
      <c r="H424">
        <f>IF(A424=0,0,+VLOOKUP($A424,'по изворима и контима'!$A$12:H$499,6,FALSE))</f>
        <v>0</v>
      </c>
      <c r="I424">
        <f>IF(A424=0,0,+VLOOKUP($A424,'по изворима и контима'!$A$12:H$499,7,FALSE))</f>
        <v>0</v>
      </c>
      <c r="J424">
        <f>IF(A424=0,0,+VLOOKUP($A424,'по изворима и контима'!$A$12:I$499,8,FALSE))</f>
        <v>0</v>
      </c>
      <c r="K424">
        <f>IF(B424=0,0,+VLOOKUP($A424,'по изворима и контима'!$A$12:J$499,9,FALSE))</f>
        <v>0</v>
      </c>
      <c r="L424">
        <f>IF($A424=0,0,+VLOOKUP($F424,spisak!$C$11:$F$30,3,FALSE))</f>
        <v>0</v>
      </c>
      <c r="M424">
        <f>IF($A424=0,0,+VLOOKUP($F424,spisak!$C$11:$F$30,4,FALSE))</f>
        <v>0</v>
      </c>
      <c r="N424" s="140">
        <f t="shared" ref="N424" si="467">+IF(A424=0,0,"do 2015")</f>
        <v>0</v>
      </c>
      <c r="O424" s="122">
        <f>IF(A424=0,0,+VLOOKUP($A424,'по изворима и контима'!$A$12:L$499,COLUMN('по изворима и контима'!J:J),FALSE))</f>
        <v>0</v>
      </c>
    </row>
    <row r="425" spans="1:15">
      <c r="A425">
        <f t="shared" ref="A425:A430" si="468">+A424</f>
        <v>0</v>
      </c>
      <c r="B425">
        <f t="shared" si="431"/>
        <v>0</v>
      </c>
      <c r="C425" s="121">
        <f>IF(A425=0,0,+spisak!A$4)</f>
        <v>0</v>
      </c>
      <c r="D425">
        <f>IF(A425=0,0,+spisak!C$4)</f>
        <v>0</v>
      </c>
      <c r="E425" s="169">
        <f>IF(A425=0,0,+spisak!#REF!)</f>
        <v>0</v>
      </c>
      <c r="F425">
        <f>IF(A425=0,0,+VLOOKUP($A425,'по изворима и контима'!$A$12:D$499,4,FALSE))</f>
        <v>0</v>
      </c>
      <c r="G425">
        <f>IF(A425=0,0,+VLOOKUP($A425,'по изворима и контима'!$A$12:G$499,5,FALSE))</f>
        <v>0</v>
      </c>
      <c r="H425">
        <f>IF(A425=0,0,+VLOOKUP($A425,'по изворима и контима'!$A$12:H$499,6,FALSE))</f>
        <v>0</v>
      </c>
      <c r="I425">
        <f>IF(A425=0,0,+VLOOKUP($A425,'по изворима и контима'!$A$12:H$499,7,FALSE))</f>
        <v>0</v>
      </c>
      <c r="J425">
        <f>IF(A425=0,0,+VLOOKUP($A425,'по изворима и контима'!$A$12:I$499,8,FALSE))</f>
        <v>0</v>
      </c>
      <c r="K425">
        <f>IF(B425=0,0,+VLOOKUP($A425,'по изворима и контима'!$A$12:J$499,9,FALSE))</f>
        <v>0</v>
      </c>
      <c r="L425">
        <f>IF($A425=0,0,+VLOOKUP($F425,spisak!$C$11:$F$30,3,FALSE))</f>
        <v>0</v>
      </c>
      <c r="M425">
        <f>IF($A425=0,0,+VLOOKUP($F425,spisak!$C$11:$F$30,4,FALSE))</f>
        <v>0</v>
      </c>
      <c r="N425" s="140">
        <f t="shared" ref="N425" si="469">+IF(A425=0,0,"2016-plan")</f>
        <v>0</v>
      </c>
      <c r="O425" s="122">
        <f>IF(A425=0,0,+VLOOKUP($A425,'по изворима и контима'!$A$12:R$499,COLUMN('по изворима и контима'!K:K),FALSE))</f>
        <v>0</v>
      </c>
    </row>
    <row r="426" spans="1:15">
      <c r="A426">
        <f t="shared" si="468"/>
        <v>0</v>
      </c>
      <c r="B426">
        <f t="shared" si="431"/>
        <v>0</v>
      </c>
      <c r="C426" s="121">
        <f>IF(A426=0,0,+spisak!A$4)</f>
        <v>0</v>
      </c>
      <c r="D426">
        <f>IF(A426=0,0,+spisak!C$4)</f>
        <v>0</v>
      </c>
      <c r="E426" s="169">
        <f>IF(A426=0,0,+spisak!#REF!)</f>
        <v>0</v>
      </c>
      <c r="F426">
        <f>IF(A426=0,0,+VLOOKUP($A426,'по изворима и контима'!$A$12:D$499,4,FALSE))</f>
        <v>0</v>
      </c>
      <c r="G426">
        <f>IF(A426=0,0,+VLOOKUP($A426,'по изворима и контима'!$A$12:G$499,5,FALSE))</f>
        <v>0</v>
      </c>
      <c r="H426">
        <f>IF(A426=0,0,+VLOOKUP($A426,'по изворима и контима'!$A$12:H$499,6,FALSE))</f>
        <v>0</v>
      </c>
      <c r="I426">
        <f>IF(A426=0,0,+VLOOKUP($A426,'по изворима и контима'!$A$12:H$499,7,FALSE))</f>
        <v>0</v>
      </c>
      <c r="J426">
        <f>IF(A426=0,0,+VLOOKUP($A426,'по изворима и контима'!$A$12:I$499,8,FALSE))</f>
        <v>0</v>
      </c>
      <c r="K426">
        <f>IF(B426=0,0,+VLOOKUP($A426,'по изворима и контима'!$A$12:J$499,9,FALSE))</f>
        <v>0</v>
      </c>
      <c r="L426">
        <f>IF($A426=0,0,+VLOOKUP($F426,spisak!$C$11:$F$30,3,FALSE))</f>
        <v>0</v>
      </c>
      <c r="M426">
        <f>IF($A426=0,0,+VLOOKUP($F426,spisak!$C$11:$F$30,4,FALSE))</f>
        <v>0</v>
      </c>
      <c r="N426" s="140">
        <f t="shared" ref="N426" si="470">+IF(A426=0,0,"2016-procena")</f>
        <v>0</v>
      </c>
      <c r="O426" s="122">
        <f>IF(A426=0,0,+VLOOKUP($A426,'по изворима и контима'!$A$12:R$499,COLUMN('по изворима и контима'!L:L),FALSE))</f>
        <v>0</v>
      </c>
    </row>
    <row r="427" spans="1:15">
      <c r="A427">
        <f t="shared" si="468"/>
        <v>0</v>
      </c>
      <c r="B427">
        <f t="shared" si="431"/>
        <v>0</v>
      </c>
      <c r="C427" s="121">
        <f>IF(A427=0,0,+spisak!A$4)</f>
        <v>0</v>
      </c>
      <c r="D427">
        <f>IF(A427=0,0,+spisak!C$4)</f>
        <v>0</v>
      </c>
      <c r="E427" s="169">
        <f>IF(A427=0,0,+spisak!#REF!)</f>
        <v>0</v>
      </c>
      <c r="F427">
        <f>IF(A427=0,0,+VLOOKUP($A427,'по изворима и контима'!$A$12:D$499,4,FALSE))</f>
        <v>0</v>
      </c>
      <c r="G427">
        <f>IF(A427=0,0,+VLOOKUP($A427,'по изворима и контима'!$A$12:G$499,5,FALSE))</f>
        <v>0</v>
      </c>
      <c r="H427">
        <f>IF(A427=0,0,+VLOOKUP($A427,'по изворима и контима'!$A$12:H$499,6,FALSE))</f>
        <v>0</v>
      </c>
      <c r="I427">
        <f>IF(A427=0,0,+VLOOKUP($A427,'по изворима и контима'!$A$12:H$499,7,FALSE))</f>
        <v>0</v>
      </c>
      <c r="J427">
        <f>IF(A427=0,0,+VLOOKUP($A427,'по изворима и контима'!$A$12:I$499,8,FALSE))</f>
        <v>0</v>
      </c>
      <c r="K427">
        <f>IF(B427=0,0,+VLOOKUP($A427,'по изворима и контима'!$A$12:J$499,9,FALSE))</f>
        <v>0</v>
      </c>
      <c r="L427">
        <f>IF($A427=0,0,+VLOOKUP($F427,spisak!$C$11:$F$30,3,FALSE))</f>
        <v>0</v>
      </c>
      <c r="M427">
        <f>IF($A427=0,0,+VLOOKUP($F427,spisak!$C$11:$F$30,4,FALSE))</f>
        <v>0</v>
      </c>
      <c r="N427" s="140">
        <f t="shared" ref="N427" si="471">+IF(A427=0,0,"2017")</f>
        <v>0</v>
      </c>
      <c r="O427" s="122">
        <f>IF(A427=0,0,+VLOOKUP($A427,'по изворима и контима'!$A$12:R$499,COLUMN('по изворима и контима'!M:M),FALSE))</f>
        <v>0</v>
      </c>
    </row>
    <row r="428" spans="1:15">
      <c r="A428">
        <f t="shared" si="468"/>
        <v>0</v>
      </c>
      <c r="B428">
        <f t="shared" si="431"/>
        <v>0</v>
      </c>
      <c r="C428" s="121">
        <f>IF(A428=0,0,+spisak!A$4)</f>
        <v>0</v>
      </c>
      <c r="D428">
        <f>IF(A428=0,0,+spisak!C$4)</f>
        <v>0</v>
      </c>
      <c r="E428" s="169">
        <f>IF(A428=0,0,+spisak!#REF!)</f>
        <v>0</v>
      </c>
      <c r="F428">
        <f>IF(A428=0,0,+VLOOKUP($A428,'по изворима и контима'!$A$12:D$499,4,FALSE))</f>
        <v>0</v>
      </c>
      <c r="G428">
        <f>IF(A428=0,0,+VLOOKUP($A428,'по изворима и контима'!$A$12:G$499,5,FALSE))</f>
        <v>0</v>
      </c>
      <c r="H428">
        <f>IF(A428=0,0,+VLOOKUP($A428,'по изворима и контима'!$A$12:H$499,6,FALSE))</f>
        <v>0</v>
      </c>
      <c r="I428">
        <f>IF(A428=0,0,+VLOOKUP($A428,'по изворима и контима'!$A$12:H$499,7,FALSE))</f>
        <v>0</v>
      </c>
      <c r="J428">
        <f>IF(A428=0,0,+VLOOKUP($A428,'по изворима и контима'!$A$12:I$499,8,FALSE))</f>
        <v>0</v>
      </c>
      <c r="K428">
        <f>IF(B428=0,0,+VLOOKUP($A428,'по изворима и контима'!$A$12:J$499,9,FALSE))</f>
        <v>0</v>
      </c>
      <c r="L428">
        <f>IF($A428=0,0,+VLOOKUP($F428,spisak!$C$11:$F$30,3,FALSE))</f>
        <v>0</v>
      </c>
      <c r="M428">
        <f>IF($A428=0,0,+VLOOKUP($F428,spisak!$C$11:$F$30,4,FALSE))</f>
        <v>0</v>
      </c>
      <c r="N428" s="140">
        <f t="shared" ref="N428" si="472">+IF(A428=0,0,"2018")</f>
        <v>0</v>
      </c>
      <c r="O428" s="122">
        <f>IF(C428=0,0,+VLOOKUP($A428,'по изворима и контима'!$A$12:R$499,COLUMN('по изворима и контима'!N:N),FALSE))</f>
        <v>0</v>
      </c>
    </row>
    <row r="429" spans="1:15">
      <c r="A429">
        <f t="shared" si="468"/>
        <v>0</v>
      </c>
      <c r="B429">
        <f t="shared" si="431"/>
        <v>0</v>
      </c>
      <c r="C429" s="121">
        <f>IF(A429=0,0,+spisak!A$4)</f>
        <v>0</v>
      </c>
      <c r="D429">
        <f>IF(A429=0,0,+spisak!C$4)</f>
        <v>0</v>
      </c>
      <c r="E429" s="169">
        <f>IF(A429=0,0,+spisak!#REF!)</f>
        <v>0</v>
      </c>
      <c r="F429">
        <f>IF(A429=0,0,+VLOOKUP($A429,'по изворима и контима'!$A$12:D$499,4,FALSE))</f>
        <v>0</v>
      </c>
      <c r="G429">
        <f>IF(A429=0,0,+VLOOKUP($A429,'по изворима и контима'!$A$12:G$499,5,FALSE))</f>
        <v>0</v>
      </c>
      <c r="H429">
        <f>IF(A429=0,0,+VLOOKUP($A429,'по изворима и контима'!$A$12:H$499,6,FALSE))</f>
        <v>0</v>
      </c>
      <c r="I429">
        <f>IF(A429=0,0,+VLOOKUP($A429,'по изворима и контима'!$A$12:H$499,7,FALSE))</f>
        <v>0</v>
      </c>
      <c r="J429">
        <f>IF(A429=0,0,+VLOOKUP($A429,'по изворима и контима'!$A$12:I$499,8,FALSE))</f>
        <v>0</v>
      </c>
      <c r="K429">
        <f>IF(B429=0,0,+VLOOKUP($A429,'по изворима и контима'!$A$12:J$499,9,FALSE))</f>
        <v>0</v>
      </c>
      <c r="L429">
        <f>IF($A429=0,0,+VLOOKUP($F429,spisak!$C$11:$F$30,3,FALSE))</f>
        <v>0</v>
      </c>
      <c r="M429">
        <f>IF($A429=0,0,+VLOOKUP($F429,spisak!$C$11:$F$30,4,FALSE))</f>
        <v>0</v>
      </c>
      <c r="N429" s="140">
        <f t="shared" ref="N429" si="473">+IF(A429=0,0,"2019")</f>
        <v>0</v>
      </c>
      <c r="O429" s="122">
        <f>IF(C429=0,0,+VLOOKUP($A429,'по изворима и контима'!$A$12:R$499,COLUMN('по изворима и контима'!O:O),FALSE))</f>
        <v>0</v>
      </c>
    </row>
    <row r="430" spans="1:15">
      <c r="A430">
        <f t="shared" si="468"/>
        <v>0</v>
      </c>
      <c r="B430">
        <f t="shared" si="431"/>
        <v>0</v>
      </c>
      <c r="C430" s="121">
        <f>IF(A430=0,0,+spisak!A$4)</f>
        <v>0</v>
      </c>
      <c r="D430">
        <f>IF(A430=0,0,+spisak!C$4)</f>
        <v>0</v>
      </c>
      <c r="E430" s="169">
        <f>IF(A430=0,0,+spisak!#REF!)</f>
        <v>0</v>
      </c>
      <c r="F430">
        <f>IF(A430=0,0,+VLOOKUP($A430,'по изворима и контима'!$A$12:D$499,4,FALSE))</f>
        <v>0</v>
      </c>
      <c r="G430">
        <f>IF(A430=0,0,+VLOOKUP($A430,'по изворима и контима'!$A$12:G$499,5,FALSE))</f>
        <v>0</v>
      </c>
      <c r="H430">
        <f>IF(A430=0,0,+VLOOKUP($A430,'по изворима и контима'!$A$12:H$499,6,FALSE))</f>
        <v>0</v>
      </c>
      <c r="I430">
        <f>IF(A430=0,0,+VLOOKUP($A430,'по изворима и контима'!$A$12:H$499,7,FALSE))</f>
        <v>0</v>
      </c>
      <c r="J430">
        <f>IF(A430=0,0,+VLOOKUP($A430,'по изворима и контима'!$A$12:I$499,8,FALSE))</f>
        <v>0</v>
      </c>
      <c r="K430">
        <f>IF(B430=0,0,+VLOOKUP($A430,'по изворима и контима'!$A$12:J$499,9,FALSE))</f>
        <v>0</v>
      </c>
      <c r="L430">
        <f>IF($A430=0,0,+VLOOKUP($F430,spisak!$C$11:$F$30,3,FALSE))</f>
        <v>0</v>
      </c>
      <c r="M430">
        <f>IF($A430=0,0,+VLOOKUP($F430,spisak!$C$11:$F$30,4,FALSE))</f>
        <v>0</v>
      </c>
      <c r="N430" s="140">
        <f t="shared" ref="N430" si="474">+IF(A430=0,0,"nakon 2019")</f>
        <v>0</v>
      </c>
      <c r="O430" s="122">
        <f>IF(C430=0,0,+VLOOKUP($A430,'по изворима и контима'!$A$12:R$499,COLUMN('по изворима и контима'!P:P),FALSE))</f>
        <v>0</v>
      </c>
    </row>
    <row r="431" spans="1:15">
      <c r="A431">
        <f>+IF(MAX(A$4:A428)&gt;=A$1,0,MAX(A$4:A428)+1)</f>
        <v>0</v>
      </c>
      <c r="B431">
        <f t="shared" si="431"/>
        <v>0</v>
      </c>
      <c r="C431" s="121">
        <f>IF(A431=0,0,+spisak!A$4)</f>
        <v>0</v>
      </c>
      <c r="D431">
        <f>IF(A431=0,0,+spisak!C$4)</f>
        <v>0</v>
      </c>
      <c r="E431" s="169">
        <f>IF(A431=0,0,+spisak!#REF!)</f>
        <v>0</v>
      </c>
      <c r="F431">
        <f>IF(A431=0,0,+VLOOKUP($A431,'по изворима и контима'!$A$12:D$499,4,FALSE))</f>
        <v>0</v>
      </c>
      <c r="G431">
        <f>IF(A431=0,0,+VLOOKUP($A431,'по изворима и контима'!$A$12:G$499,5,FALSE))</f>
        <v>0</v>
      </c>
      <c r="H431">
        <f>IF(A431=0,0,+VLOOKUP($A431,'по изворима и контима'!$A$12:H$499,6,FALSE))</f>
        <v>0</v>
      </c>
      <c r="I431">
        <f>IF(A431=0,0,+VLOOKUP($A431,'по изворима и контима'!$A$12:H$499,7,FALSE))</f>
        <v>0</v>
      </c>
      <c r="J431">
        <f>IF(A431=0,0,+VLOOKUP($A431,'по изворима и контима'!$A$12:I$499,8,FALSE))</f>
        <v>0</v>
      </c>
      <c r="K431">
        <f>IF(B431=0,0,+VLOOKUP($A431,'по изворима и контима'!$A$12:J$499,9,FALSE))</f>
        <v>0</v>
      </c>
      <c r="L431">
        <f>IF($A431=0,0,+VLOOKUP($F431,spisak!$C$11:$F$30,3,FALSE))</f>
        <v>0</v>
      </c>
      <c r="M431">
        <f>IF($A431=0,0,+VLOOKUP($F431,spisak!$C$11:$F$30,4,FALSE))</f>
        <v>0</v>
      </c>
      <c r="N431" s="140">
        <f t="shared" ref="N431" si="475">+IF(A431=0,0,"do 2015")</f>
        <v>0</v>
      </c>
      <c r="O431" s="122">
        <f>IF(A431=0,0,+VLOOKUP($A431,'по изворима и контима'!$A$12:L$499,COLUMN('по изворима и контима'!J:J),FALSE))</f>
        <v>0</v>
      </c>
    </row>
    <row r="432" spans="1:15">
      <c r="A432">
        <f>+A431</f>
        <v>0</v>
      </c>
      <c r="B432">
        <f t="shared" si="431"/>
        <v>0</v>
      </c>
      <c r="C432" s="121">
        <f>IF(A432=0,0,+spisak!A$4)</f>
        <v>0</v>
      </c>
      <c r="D432">
        <f>IF(A432=0,0,+spisak!C$4)</f>
        <v>0</v>
      </c>
      <c r="E432" s="169">
        <f>IF(A432=0,0,+spisak!#REF!)</f>
        <v>0</v>
      </c>
      <c r="F432">
        <f>IF(A432=0,0,+VLOOKUP($A432,'по изворима и контима'!$A$12:D$499,4,FALSE))</f>
        <v>0</v>
      </c>
      <c r="G432">
        <f>IF(A432=0,0,+VLOOKUP($A432,'по изворима и контима'!$A$12:G$499,5,FALSE))</f>
        <v>0</v>
      </c>
      <c r="H432">
        <f>IF(A432=0,0,+VLOOKUP($A432,'по изворима и контима'!$A$12:H$499,6,FALSE))</f>
        <v>0</v>
      </c>
      <c r="I432">
        <f>IF(A432=0,0,+VLOOKUP($A432,'по изворима и контима'!$A$12:H$499,7,FALSE))</f>
        <v>0</v>
      </c>
      <c r="J432">
        <f>IF(A432=0,0,+VLOOKUP($A432,'по изворима и контима'!$A$12:I$499,8,FALSE))</f>
        <v>0</v>
      </c>
      <c r="K432">
        <f>IF(B432=0,0,+VLOOKUP($A432,'по изворима и контима'!$A$12:J$499,9,FALSE))</f>
        <v>0</v>
      </c>
      <c r="L432">
        <f>IF($A432=0,0,+VLOOKUP($F432,spisak!$C$11:$F$30,3,FALSE))</f>
        <v>0</v>
      </c>
      <c r="M432">
        <f>IF($A432=0,0,+VLOOKUP($F432,spisak!$C$11:$F$30,4,FALSE))</f>
        <v>0</v>
      </c>
      <c r="N432" s="140">
        <f t="shared" ref="N432" si="476">+IF(A432=0,0,"2016-plan")</f>
        <v>0</v>
      </c>
      <c r="O432" s="122">
        <f>IF(A432=0,0,+VLOOKUP($A432,'по изворима и контима'!$A$12:R$499,COLUMN('по изворима и контима'!K:K),FALSE))</f>
        <v>0</v>
      </c>
    </row>
    <row r="433" spans="1:15">
      <c r="A433">
        <f t="shared" ref="A433:A444" si="477">+A432</f>
        <v>0</v>
      </c>
      <c r="B433">
        <f t="shared" si="431"/>
        <v>0</v>
      </c>
      <c r="C433" s="121">
        <f>IF(A433=0,0,+spisak!A$4)</f>
        <v>0</v>
      </c>
      <c r="D433">
        <f>IF(A433=0,0,+spisak!C$4)</f>
        <v>0</v>
      </c>
      <c r="E433" s="169">
        <f>IF(A433=0,0,+spisak!#REF!)</f>
        <v>0</v>
      </c>
      <c r="F433">
        <f>IF(A433=0,0,+VLOOKUP($A433,'по изворима и контима'!$A$12:D$499,4,FALSE))</f>
        <v>0</v>
      </c>
      <c r="G433">
        <f>IF(A433=0,0,+VLOOKUP($A433,'по изворима и контима'!$A$12:G$499,5,FALSE))</f>
        <v>0</v>
      </c>
      <c r="H433">
        <f>IF(A433=0,0,+VLOOKUP($A433,'по изворима и контима'!$A$12:H$499,6,FALSE))</f>
        <v>0</v>
      </c>
      <c r="I433">
        <f>IF(A433=0,0,+VLOOKUP($A433,'по изворима и контима'!$A$12:H$499,7,FALSE))</f>
        <v>0</v>
      </c>
      <c r="J433">
        <f>IF(A433=0,0,+VLOOKUP($A433,'по изворима и контима'!$A$12:I$499,8,FALSE))</f>
        <v>0</v>
      </c>
      <c r="K433">
        <f>IF(B433=0,0,+VLOOKUP($A433,'по изворима и контима'!$A$12:J$499,9,FALSE))</f>
        <v>0</v>
      </c>
      <c r="L433">
        <f>IF($A433=0,0,+VLOOKUP($F433,spisak!$C$11:$F$30,3,FALSE))</f>
        <v>0</v>
      </c>
      <c r="M433">
        <f>IF($A433=0,0,+VLOOKUP($F433,spisak!$C$11:$F$30,4,FALSE))</f>
        <v>0</v>
      </c>
      <c r="N433" s="140">
        <f t="shared" ref="N433" si="478">+IF(A433=0,0,"2016-procena")</f>
        <v>0</v>
      </c>
      <c r="O433" s="122">
        <f>IF(A433=0,0,+VLOOKUP($A433,'по изворима и контима'!$A$12:R$499,COLUMN('по изворима и контима'!L:L),FALSE))</f>
        <v>0</v>
      </c>
    </row>
    <row r="434" spans="1:15">
      <c r="A434">
        <f t="shared" si="477"/>
        <v>0</v>
      </c>
      <c r="B434">
        <f t="shared" si="431"/>
        <v>0</v>
      </c>
      <c r="C434" s="121">
        <f>IF(A434=0,0,+spisak!A$4)</f>
        <v>0</v>
      </c>
      <c r="D434">
        <f>IF(A434=0,0,+spisak!C$4)</f>
        <v>0</v>
      </c>
      <c r="E434" s="169">
        <f>IF(A434=0,0,+spisak!#REF!)</f>
        <v>0</v>
      </c>
      <c r="F434">
        <f>IF(A434=0,0,+VLOOKUP($A434,'по изворима и контима'!$A$12:D$499,4,FALSE))</f>
        <v>0</v>
      </c>
      <c r="G434">
        <f>IF(A434=0,0,+VLOOKUP($A434,'по изворима и контима'!$A$12:G$499,5,FALSE))</f>
        <v>0</v>
      </c>
      <c r="H434">
        <f>IF(A434=0,0,+VLOOKUP($A434,'по изворима и контима'!$A$12:H$499,6,FALSE))</f>
        <v>0</v>
      </c>
      <c r="I434">
        <f>IF(A434=0,0,+VLOOKUP($A434,'по изворима и контима'!$A$12:H$499,7,FALSE))</f>
        <v>0</v>
      </c>
      <c r="J434">
        <f>IF(A434=0,0,+VLOOKUP($A434,'по изворима и контима'!$A$12:I$499,8,FALSE))</f>
        <v>0</v>
      </c>
      <c r="K434">
        <f>IF(B434=0,0,+VLOOKUP($A434,'по изворима и контима'!$A$12:J$499,9,FALSE))</f>
        <v>0</v>
      </c>
      <c r="L434">
        <f>IF($A434=0,0,+VLOOKUP($F434,spisak!$C$11:$F$30,3,FALSE))</f>
        <v>0</v>
      </c>
      <c r="M434">
        <f>IF($A434=0,0,+VLOOKUP($F434,spisak!$C$11:$F$30,4,FALSE))</f>
        <v>0</v>
      </c>
      <c r="N434" s="140">
        <f t="shared" ref="N434" si="479">+IF(A434=0,0,"2017")</f>
        <v>0</v>
      </c>
      <c r="O434" s="122">
        <f>IF(A434=0,0,+VLOOKUP($A434,'по изворима и контима'!$A$12:R$499,COLUMN('по изворима и контима'!M:M),FALSE))</f>
        <v>0</v>
      </c>
    </row>
    <row r="435" spans="1:15">
      <c r="A435">
        <f t="shared" si="477"/>
        <v>0</v>
      </c>
      <c r="B435">
        <f t="shared" si="431"/>
        <v>0</v>
      </c>
      <c r="C435" s="121">
        <f>IF(A435=0,0,+spisak!A$4)</f>
        <v>0</v>
      </c>
      <c r="D435">
        <f>IF(A435=0,0,+spisak!C$4)</f>
        <v>0</v>
      </c>
      <c r="E435" s="169">
        <f>IF(A435=0,0,+spisak!#REF!)</f>
        <v>0</v>
      </c>
      <c r="F435">
        <f>IF(A435=0,0,+VLOOKUP($A435,'по изворима и контима'!$A$12:D$499,4,FALSE))</f>
        <v>0</v>
      </c>
      <c r="G435">
        <f>IF(A435=0,0,+VLOOKUP($A435,'по изворима и контима'!$A$12:G$499,5,FALSE))</f>
        <v>0</v>
      </c>
      <c r="H435">
        <f>IF(A435=0,0,+VLOOKUP($A435,'по изворима и контима'!$A$12:H$499,6,FALSE))</f>
        <v>0</v>
      </c>
      <c r="I435">
        <f>IF(A435=0,0,+VLOOKUP($A435,'по изворима и контима'!$A$12:H$499,7,FALSE))</f>
        <v>0</v>
      </c>
      <c r="J435">
        <f>IF(A435=0,0,+VLOOKUP($A435,'по изворима и контима'!$A$12:I$499,8,FALSE))</f>
        <v>0</v>
      </c>
      <c r="K435">
        <f>IF(B435=0,0,+VLOOKUP($A435,'по изворима и контима'!$A$12:J$499,9,FALSE))</f>
        <v>0</v>
      </c>
      <c r="L435">
        <f>IF($A435=0,0,+VLOOKUP($F435,spisak!$C$11:$F$30,3,FALSE))</f>
        <v>0</v>
      </c>
      <c r="M435">
        <f>IF($A435=0,0,+VLOOKUP($F435,spisak!$C$11:$F$30,4,FALSE))</f>
        <v>0</v>
      </c>
      <c r="N435" s="140">
        <f t="shared" ref="N435" si="480">+IF(A435=0,0,"2018")</f>
        <v>0</v>
      </c>
      <c r="O435" s="122">
        <f>IF(C435=0,0,+VLOOKUP($A435,'по изворима и контима'!$A$12:R$499,COLUMN('по изворима и контима'!N:N),FALSE))</f>
        <v>0</v>
      </c>
    </row>
    <row r="436" spans="1:15">
      <c r="A436">
        <f t="shared" si="477"/>
        <v>0</v>
      </c>
      <c r="B436">
        <f t="shared" si="431"/>
        <v>0</v>
      </c>
      <c r="C436" s="121">
        <f>IF(A436=0,0,+spisak!A$4)</f>
        <v>0</v>
      </c>
      <c r="D436">
        <f>IF(A436=0,0,+spisak!C$4)</f>
        <v>0</v>
      </c>
      <c r="E436" s="169">
        <f>IF(A436=0,0,+spisak!#REF!)</f>
        <v>0</v>
      </c>
      <c r="F436">
        <f>IF(A436=0,0,+VLOOKUP($A436,'по изворима и контима'!$A$12:D$499,4,FALSE))</f>
        <v>0</v>
      </c>
      <c r="G436">
        <f>IF(A436=0,0,+VLOOKUP($A436,'по изворима и контима'!$A$12:G$499,5,FALSE))</f>
        <v>0</v>
      </c>
      <c r="H436">
        <f>IF(A436=0,0,+VLOOKUP($A436,'по изворима и контима'!$A$12:H$499,6,FALSE))</f>
        <v>0</v>
      </c>
      <c r="I436">
        <f>IF(A436=0,0,+VLOOKUP($A436,'по изворима и контима'!$A$12:H$499,7,FALSE))</f>
        <v>0</v>
      </c>
      <c r="J436">
        <f>IF(A436=0,0,+VLOOKUP($A436,'по изворима и контима'!$A$12:I$499,8,FALSE))</f>
        <v>0</v>
      </c>
      <c r="K436">
        <f>IF(B436=0,0,+VLOOKUP($A436,'по изворима и контима'!$A$12:J$499,9,FALSE))</f>
        <v>0</v>
      </c>
      <c r="L436">
        <f>IF($A436=0,0,+VLOOKUP($F436,spisak!$C$11:$F$30,3,FALSE))</f>
        <v>0</v>
      </c>
      <c r="M436">
        <f>IF($A436=0,0,+VLOOKUP($F436,spisak!$C$11:$F$30,4,FALSE))</f>
        <v>0</v>
      </c>
      <c r="N436" s="140">
        <f t="shared" ref="N436" si="481">+IF(A436=0,0,"2019")</f>
        <v>0</v>
      </c>
      <c r="O436" s="122">
        <f>IF(C436=0,0,+VLOOKUP($A436,'по изворима и контима'!$A$12:R$499,COLUMN('по изворима и контима'!O:O),FALSE))</f>
        <v>0</v>
      </c>
    </row>
    <row r="437" spans="1:15">
      <c r="A437">
        <f t="shared" si="477"/>
        <v>0</v>
      </c>
      <c r="B437">
        <f t="shared" si="431"/>
        <v>0</v>
      </c>
      <c r="C437" s="121">
        <f>IF(A437=0,0,+spisak!A$4)</f>
        <v>0</v>
      </c>
      <c r="D437">
        <f>IF(A437=0,0,+spisak!C$4)</f>
        <v>0</v>
      </c>
      <c r="E437" s="169">
        <f>IF(A437=0,0,+spisak!#REF!)</f>
        <v>0</v>
      </c>
      <c r="F437">
        <f>IF(A437=0,0,+VLOOKUP($A437,'по изворима и контима'!$A$12:D$499,4,FALSE))</f>
        <v>0</v>
      </c>
      <c r="G437">
        <f>IF(A437=0,0,+VLOOKUP($A437,'по изворима и контима'!$A$12:G$499,5,FALSE))</f>
        <v>0</v>
      </c>
      <c r="H437">
        <f>IF(A437=0,0,+VLOOKUP($A437,'по изворима и контима'!$A$12:H$499,6,FALSE))</f>
        <v>0</v>
      </c>
      <c r="I437">
        <f>IF(A437=0,0,+VLOOKUP($A437,'по изворима и контима'!$A$12:H$499,7,FALSE))</f>
        <v>0</v>
      </c>
      <c r="J437">
        <f>IF(A437=0,0,+VLOOKUP($A437,'по изворима и контима'!$A$12:I$499,8,FALSE))</f>
        <v>0</v>
      </c>
      <c r="K437">
        <f>IF(B437=0,0,+VLOOKUP($A437,'по изворима и контима'!$A$12:J$499,9,FALSE))</f>
        <v>0</v>
      </c>
      <c r="L437">
        <f>IF($A437=0,0,+VLOOKUP($F437,spisak!$C$11:$F$30,3,FALSE))</f>
        <v>0</v>
      </c>
      <c r="M437">
        <f>IF($A437=0,0,+VLOOKUP($F437,spisak!$C$11:$F$30,4,FALSE))</f>
        <v>0</v>
      </c>
      <c r="N437" s="140">
        <f t="shared" ref="N437" si="482">+IF(A437=0,0,"nakon 2019")</f>
        <v>0</v>
      </c>
      <c r="O437" s="122">
        <f>IF(C437=0,0,+VLOOKUP($A437,'по изворима и контима'!$A$12:R$499,COLUMN('по изворима и контима'!P:P),FALSE))</f>
        <v>0</v>
      </c>
    </row>
    <row r="438" spans="1:15">
      <c r="A438">
        <f>+IF(MAX(A$4:A435)&gt;=A$1,0,MAX(A$4:A435)+1)</f>
        <v>0</v>
      </c>
      <c r="B438">
        <f t="shared" si="431"/>
        <v>0</v>
      </c>
      <c r="C438" s="121">
        <f>IF(A438=0,0,+spisak!A$4)</f>
        <v>0</v>
      </c>
      <c r="D438">
        <f>IF(A438=0,0,+spisak!C$4)</f>
        <v>0</v>
      </c>
      <c r="E438" s="169">
        <f>IF(A438=0,0,+spisak!#REF!)</f>
        <v>0</v>
      </c>
      <c r="F438">
        <f>IF(A438=0,0,+VLOOKUP($A438,'по изворима и контима'!$A$12:D$499,4,FALSE))</f>
        <v>0</v>
      </c>
      <c r="G438">
        <f>IF(A438=0,0,+VLOOKUP($A438,'по изворима и контима'!$A$12:G$499,5,FALSE))</f>
        <v>0</v>
      </c>
      <c r="H438">
        <f>IF(A438=0,0,+VLOOKUP($A438,'по изворима и контима'!$A$12:H$499,6,FALSE))</f>
        <v>0</v>
      </c>
      <c r="I438">
        <f>IF(A438=0,0,+VLOOKUP($A438,'по изворима и контима'!$A$12:H$499,7,FALSE))</f>
        <v>0</v>
      </c>
      <c r="J438">
        <f>IF(A438=0,0,+VLOOKUP($A438,'по изворима и контима'!$A$12:I$499,8,FALSE))</f>
        <v>0</v>
      </c>
      <c r="K438">
        <f>IF(B438=0,0,+VLOOKUP($A438,'по изворима и контима'!$A$12:J$499,9,FALSE))</f>
        <v>0</v>
      </c>
      <c r="L438">
        <f>IF($A438=0,0,+VLOOKUP($F438,spisak!$C$11:$F$30,3,FALSE))</f>
        <v>0</v>
      </c>
      <c r="M438">
        <f>IF($A438=0,0,+VLOOKUP($F438,spisak!$C$11:$F$30,4,FALSE))</f>
        <v>0</v>
      </c>
      <c r="N438" s="140">
        <f t="shared" ref="N438" si="483">+IF(A438=0,0,"do 2015")</f>
        <v>0</v>
      </c>
      <c r="O438" s="122">
        <f>IF(A438=0,0,+VLOOKUP($A438,'по изворима и контима'!$A$12:L$499,COLUMN('по изворима и контима'!J:J),FALSE))</f>
        <v>0</v>
      </c>
    </row>
    <row r="439" spans="1:15">
      <c r="A439">
        <f>+A438</f>
        <v>0</v>
      </c>
      <c r="B439">
        <f t="shared" si="431"/>
        <v>0</v>
      </c>
      <c r="C439" s="121">
        <f>IF(A439=0,0,+spisak!A$4)</f>
        <v>0</v>
      </c>
      <c r="D439">
        <f>IF(A439=0,0,+spisak!C$4)</f>
        <v>0</v>
      </c>
      <c r="E439" s="169">
        <f>IF(A439=0,0,+spisak!#REF!)</f>
        <v>0</v>
      </c>
      <c r="F439">
        <f>IF(A439=0,0,+VLOOKUP($A439,'по изворима и контима'!$A$12:D$499,4,FALSE))</f>
        <v>0</v>
      </c>
      <c r="G439">
        <f>IF(A439=0,0,+VLOOKUP($A439,'по изворима и контима'!$A$12:G$499,5,FALSE))</f>
        <v>0</v>
      </c>
      <c r="H439">
        <f>IF(A439=0,0,+VLOOKUP($A439,'по изворима и контима'!$A$12:H$499,6,FALSE))</f>
        <v>0</v>
      </c>
      <c r="I439">
        <f>IF(A439=0,0,+VLOOKUP($A439,'по изворима и контима'!$A$12:H$499,7,FALSE))</f>
        <v>0</v>
      </c>
      <c r="J439">
        <f>IF(A439=0,0,+VLOOKUP($A439,'по изворима и контима'!$A$12:I$499,8,FALSE))</f>
        <v>0</v>
      </c>
      <c r="K439">
        <f>IF(B439=0,0,+VLOOKUP($A439,'по изворима и контима'!$A$12:J$499,9,FALSE))</f>
        <v>0</v>
      </c>
      <c r="L439">
        <f>IF($A439=0,0,+VLOOKUP($F439,spisak!$C$11:$F$30,3,FALSE))</f>
        <v>0</v>
      </c>
      <c r="M439">
        <f>IF($A439=0,0,+VLOOKUP($F439,spisak!$C$11:$F$30,4,FALSE))</f>
        <v>0</v>
      </c>
      <c r="N439" s="140">
        <f t="shared" ref="N439" si="484">+IF(A439=0,0,"2016-plan")</f>
        <v>0</v>
      </c>
      <c r="O439" s="122">
        <f>IF(A439=0,0,+VLOOKUP($A439,'по изворима и контима'!$A$12:R$499,COLUMN('по изворима и контима'!K:K),FALSE))</f>
        <v>0</v>
      </c>
    </row>
    <row r="440" spans="1:15">
      <c r="A440">
        <f t="shared" si="477"/>
        <v>0</v>
      </c>
      <c r="B440">
        <f t="shared" si="431"/>
        <v>0</v>
      </c>
      <c r="C440" s="121">
        <f>IF(A440=0,0,+spisak!A$4)</f>
        <v>0</v>
      </c>
      <c r="D440">
        <f>IF(A440=0,0,+spisak!C$4)</f>
        <v>0</v>
      </c>
      <c r="E440" s="169">
        <f>IF(A440=0,0,+spisak!#REF!)</f>
        <v>0</v>
      </c>
      <c r="F440">
        <f>IF(A440=0,0,+VLOOKUP($A440,'по изворима и контима'!$A$12:D$499,4,FALSE))</f>
        <v>0</v>
      </c>
      <c r="G440">
        <f>IF(A440=0,0,+VLOOKUP($A440,'по изворима и контима'!$A$12:G$499,5,FALSE))</f>
        <v>0</v>
      </c>
      <c r="H440">
        <f>IF(A440=0,0,+VLOOKUP($A440,'по изворима и контима'!$A$12:H$499,6,FALSE))</f>
        <v>0</v>
      </c>
      <c r="I440">
        <f>IF(A440=0,0,+VLOOKUP($A440,'по изворима и контима'!$A$12:H$499,7,FALSE))</f>
        <v>0</v>
      </c>
      <c r="J440">
        <f>IF(A440=0,0,+VLOOKUP($A440,'по изворима и контима'!$A$12:I$499,8,FALSE))</f>
        <v>0</v>
      </c>
      <c r="K440">
        <f>IF(B440=0,0,+VLOOKUP($A440,'по изворима и контима'!$A$12:J$499,9,FALSE))</f>
        <v>0</v>
      </c>
      <c r="L440">
        <f>IF($A440=0,0,+VLOOKUP($F440,spisak!$C$11:$F$30,3,FALSE))</f>
        <v>0</v>
      </c>
      <c r="M440">
        <f>IF($A440=0,0,+VLOOKUP($F440,spisak!$C$11:$F$30,4,FALSE))</f>
        <v>0</v>
      </c>
      <c r="N440" s="140">
        <f t="shared" ref="N440" si="485">+IF(A440=0,0,"2016-procena")</f>
        <v>0</v>
      </c>
      <c r="O440" s="122">
        <f>IF(A440=0,0,+VLOOKUP($A440,'по изворима и контима'!$A$12:R$499,COLUMN('по изворима и контима'!L:L),FALSE))</f>
        <v>0</v>
      </c>
    </row>
    <row r="441" spans="1:15">
      <c r="A441">
        <f t="shared" si="477"/>
        <v>0</v>
      </c>
      <c r="B441">
        <f t="shared" si="431"/>
        <v>0</v>
      </c>
      <c r="C441" s="121">
        <f>IF(A441=0,0,+spisak!A$4)</f>
        <v>0</v>
      </c>
      <c r="D441">
        <f>IF(A441=0,0,+spisak!C$4)</f>
        <v>0</v>
      </c>
      <c r="E441" s="169">
        <f>IF(A441=0,0,+spisak!#REF!)</f>
        <v>0</v>
      </c>
      <c r="F441">
        <f>IF(A441=0,0,+VLOOKUP($A441,'по изворима и контима'!$A$12:D$499,4,FALSE))</f>
        <v>0</v>
      </c>
      <c r="G441">
        <f>IF(A441=0,0,+VLOOKUP($A441,'по изворима и контима'!$A$12:G$499,5,FALSE))</f>
        <v>0</v>
      </c>
      <c r="H441">
        <f>IF(A441=0,0,+VLOOKUP($A441,'по изворима и контима'!$A$12:H$499,6,FALSE))</f>
        <v>0</v>
      </c>
      <c r="I441">
        <f>IF(A441=0,0,+VLOOKUP($A441,'по изворима и контима'!$A$12:H$499,7,FALSE))</f>
        <v>0</v>
      </c>
      <c r="J441">
        <f>IF(A441=0,0,+VLOOKUP($A441,'по изворима и контима'!$A$12:I$499,8,FALSE))</f>
        <v>0</v>
      </c>
      <c r="K441">
        <f>IF(B441=0,0,+VLOOKUP($A441,'по изворима и контима'!$A$12:J$499,9,FALSE))</f>
        <v>0</v>
      </c>
      <c r="L441">
        <f>IF($A441=0,0,+VLOOKUP($F441,spisak!$C$11:$F$30,3,FALSE))</f>
        <v>0</v>
      </c>
      <c r="M441">
        <f>IF($A441=0,0,+VLOOKUP($F441,spisak!$C$11:$F$30,4,FALSE))</f>
        <v>0</v>
      </c>
      <c r="N441" s="140">
        <f t="shared" ref="N441" si="486">+IF(A441=0,0,"2017")</f>
        <v>0</v>
      </c>
      <c r="O441" s="122">
        <f>IF(A441=0,0,+VLOOKUP($A441,'по изворима и контима'!$A$12:R$499,COLUMN('по изворима и контима'!M:M),FALSE))</f>
        <v>0</v>
      </c>
    </row>
    <row r="442" spans="1:15">
      <c r="A442">
        <f t="shared" si="477"/>
        <v>0</v>
      </c>
      <c r="B442">
        <f t="shared" si="431"/>
        <v>0</v>
      </c>
      <c r="C442" s="121">
        <f>IF(A442=0,0,+spisak!A$4)</f>
        <v>0</v>
      </c>
      <c r="D442">
        <f>IF(A442=0,0,+spisak!C$4)</f>
        <v>0</v>
      </c>
      <c r="E442" s="169">
        <f>IF(A442=0,0,+spisak!#REF!)</f>
        <v>0</v>
      </c>
      <c r="F442">
        <f>IF(A442=0,0,+VLOOKUP($A442,'по изворима и контима'!$A$12:D$499,4,FALSE))</f>
        <v>0</v>
      </c>
      <c r="G442">
        <f>IF(A442=0,0,+VLOOKUP($A442,'по изворима и контима'!$A$12:G$499,5,FALSE))</f>
        <v>0</v>
      </c>
      <c r="H442">
        <f>IF(A442=0,0,+VLOOKUP($A442,'по изворима и контима'!$A$12:H$499,6,FALSE))</f>
        <v>0</v>
      </c>
      <c r="I442">
        <f>IF(A442=0,0,+VLOOKUP($A442,'по изворима и контима'!$A$12:H$499,7,FALSE))</f>
        <v>0</v>
      </c>
      <c r="J442">
        <f>IF(A442=0,0,+VLOOKUP($A442,'по изворима и контима'!$A$12:I$499,8,FALSE))</f>
        <v>0</v>
      </c>
      <c r="K442">
        <f>IF(B442=0,0,+VLOOKUP($A442,'по изворима и контима'!$A$12:J$499,9,FALSE))</f>
        <v>0</v>
      </c>
      <c r="L442">
        <f>IF($A442=0,0,+VLOOKUP($F442,spisak!$C$11:$F$30,3,FALSE))</f>
        <v>0</v>
      </c>
      <c r="M442">
        <f>IF($A442=0,0,+VLOOKUP($F442,spisak!$C$11:$F$30,4,FALSE))</f>
        <v>0</v>
      </c>
      <c r="N442" s="140">
        <f t="shared" ref="N442" si="487">+IF(A442=0,0,"2018")</f>
        <v>0</v>
      </c>
      <c r="O442" s="122">
        <f>IF(C442=0,0,+VLOOKUP($A442,'по изворима и контима'!$A$12:R$499,COLUMN('по изворима и контима'!N:N),FALSE))</f>
        <v>0</v>
      </c>
    </row>
    <row r="443" spans="1:15">
      <c r="A443">
        <f t="shared" si="477"/>
        <v>0</v>
      </c>
      <c r="B443">
        <f t="shared" si="431"/>
        <v>0</v>
      </c>
      <c r="C443" s="121">
        <f>IF(A443=0,0,+spisak!A$4)</f>
        <v>0</v>
      </c>
      <c r="D443">
        <f>IF(A443=0,0,+spisak!C$4)</f>
        <v>0</v>
      </c>
      <c r="E443" s="169">
        <f>IF(A443=0,0,+spisak!#REF!)</f>
        <v>0</v>
      </c>
      <c r="F443">
        <f>IF(A443=0,0,+VLOOKUP($A443,'по изворима и контима'!$A$12:D$499,4,FALSE))</f>
        <v>0</v>
      </c>
      <c r="G443">
        <f>IF(A443=0,0,+VLOOKUP($A443,'по изворима и контима'!$A$12:G$499,5,FALSE))</f>
        <v>0</v>
      </c>
      <c r="H443">
        <f>IF(A443=0,0,+VLOOKUP($A443,'по изворима и контима'!$A$12:H$499,6,FALSE))</f>
        <v>0</v>
      </c>
      <c r="I443">
        <f>IF(A443=0,0,+VLOOKUP($A443,'по изворима и контима'!$A$12:H$499,7,FALSE))</f>
        <v>0</v>
      </c>
      <c r="J443">
        <f>IF(A443=0,0,+VLOOKUP($A443,'по изворима и контима'!$A$12:I$499,8,FALSE))</f>
        <v>0</v>
      </c>
      <c r="K443">
        <f>IF(B443=0,0,+VLOOKUP($A443,'по изворима и контима'!$A$12:J$499,9,FALSE))</f>
        <v>0</v>
      </c>
      <c r="L443">
        <f>IF($A443=0,0,+VLOOKUP($F443,spisak!$C$11:$F$30,3,FALSE))</f>
        <v>0</v>
      </c>
      <c r="M443">
        <f>IF($A443=0,0,+VLOOKUP($F443,spisak!$C$11:$F$30,4,FALSE))</f>
        <v>0</v>
      </c>
      <c r="N443" s="140">
        <f t="shared" ref="N443" si="488">+IF(A443=0,0,"2019")</f>
        <v>0</v>
      </c>
      <c r="O443" s="122">
        <f>IF(C443=0,0,+VLOOKUP($A443,'по изворима и контима'!$A$12:R$499,COLUMN('по изворима и контима'!O:O),FALSE))</f>
        <v>0</v>
      </c>
    </row>
    <row r="444" spans="1:15">
      <c r="A444">
        <f t="shared" si="477"/>
        <v>0</v>
      </c>
      <c r="B444">
        <f t="shared" si="431"/>
        <v>0</v>
      </c>
      <c r="C444" s="121">
        <f>IF(A444=0,0,+spisak!A$4)</f>
        <v>0</v>
      </c>
      <c r="D444">
        <f>IF(A444=0,0,+spisak!C$4)</f>
        <v>0</v>
      </c>
      <c r="E444" s="169">
        <f>IF(A444=0,0,+spisak!#REF!)</f>
        <v>0</v>
      </c>
      <c r="F444">
        <f>IF(A444=0,0,+VLOOKUP($A444,'по изворима и контима'!$A$12:D$499,4,FALSE))</f>
        <v>0</v>
      </c>
      <c r="G444">
        <f>IF(A444=0,0,+VLOOKUP($A444,'по изворима и контима'!$A$12:G$499,5,FALSE))</f>
        <v>0</v>
      </c>
      <c r="H444">
        <f>IF(A444=0,0,+VLOOKUP($A444,'по изворима и контима'!$A$12:H$499,6,FALSE))</f>
        <v>0</v>
      </c>
      <c r="I444">
        <f>IF(A444=0,0,+VLOOKUP($A444,'по изворима и контима'!$A$12:H$499,7,FALSE))</f>
        <v>0</v>
      </c>
      <c r="J444">
        <f>IF(A444=0,0,+VLOOKUP($A444,'по изворима и контима'!$A$12:I$499,8,FALSE))</f>
        <v>0</v>
      </c>
      <c r="K444">
        <f>IF(B444=0,0,+VLOOKUP($A444,'по изворима и контима'!$A$12:J$499,9,FALSE))</f>
        <v>0</v>
      </c>
      <c r="L444">
        <f>IF($A444=0,0,+VLOOKUP($F444,spisak!$C$11:$F$30,3,FALSE))</f>
        <v>0</v>
      </c>
      <c r="M444">
        <f>IF($A444=0,0,+VLOOKUP($F444,spisak!$C$11:$F$30,4,FALSE))</f>
        <v>0</v>
      </c>
      <c r="N444" s="140">
        <f t="shared" ref="N444" si="489">+IF(A444=0,0,"nakon 2019")</f>
        <v>0</v>
      </c>
      <c r="O444" s="122">
        <f>IF(C444=0,0,+VLOOKUP($A444,'по изворима и контима'!$A$12:R$499,COLUMN('по изворима и контима'!P:P),FALSE))</f>
        <v>0</v>
      </c>
    </row>
    <row r="445" spans="1:15">
      <c r="A445">
        <f>+IF(MAX(A$4:A442)&gt;=A$1,0,MAX(A$4:A442)+1)</f>
        <v>0</v>
      </c>
      <c r="B445">
        <f t="shared" si="431"/>
        <v>0</v>
      </c>
      <c r="C445" s="121">
        <f>IF(A445=0,0,+spisak!A$4)</f>
        <v>0</v>
      </c>
      <c r="D445">
        <f>IF(A445=0,0,+spisak!C$4)</f>
        <v>0</v>
      </c>
      <c r="E445" s="169">
        <f>IF(A445=0,0,+spisak!#REF!)</f>
        <v>0</v>
      </c>
      <c r="F445">
        <f>IF(A445=0,0,+VLOOKUP($A445,'по изворима и контима'!$A$12:D$499,4,FALSE))</f>
        <v>0</v>
      </c>
      <c r="G445">
        <f>IF(A445=0,0,+VLOOKUP($A445,'по изворима и контима'!$A$12:G$499,5,FALSE))</f>
        <v>0</v>
      </c>
      <c r="H445">
        <f>IF(A445=0,0,+VLOOKUP($A445,'по изворима и контима'!$A$12:H$499,6,FALSE))</f>
        <v>0</v>
      </c>
      <c r="I445">
        <f>IF(A445=0,0,+VLOOKUP($A445,'по изворима и контима'!$A$12:H$499,7,FALSE))</f>
        <v>0</v>
      </c>
      <c r="J445">
        <f>IF(A445=0,0,+VLOOKUP($A445,'по изворима и контима'!$A$12:I$499,8,FALSE))</f>
        <v>0</v>
      </c>
      <c r="K445">
        <f>IF(B445=0,0,+VLOOKUP($A445,'по изворима и контима'!$A$12:J$499,9,FALSE))</f>
        <v>0</v>
      </c>
      <c r="L445">
        <f>IF($A445=0,0,+VLOOKUP($F445,spisak!$C$11:$F$30,3,FALSE))</f>
        <v>0</v>
      </c>
      <c r="M445">
        <f>IF($A445=0,0,+VLOOKUP($F445,spisak!$C$11:$F$30,4,FALSE))</f>
        <v>0</v>
      </c>
      <c r="N445" s="140">
        <f t="shared" ref="N445" si="490">+IF(A445=0,0,"do 2015")</f>
        <v>0</v>
      </c>
      <c r="O445" s="122">
        <f>IF(A445=0,0,+VLOOKUP($A445,'по изворима и контима'!$A$12:L$499,COLUMN('по изворима и контима'!J:J),FALSE))</f>
        <v>0</v>
      </c>
    </row>
    <row r="446" spans="1:15">
      <c r="A446">
        <f t="shared" ref="A446:A451" si="491">+A445</f>
        <v>0</v>
      </c>
      <c r="B446">
        <f t="shared" si="431"/>
        <v>0</v>
      </c>
      <c r="C446" s="121">
        <f>IF(A446=0,0,+spisak!A$4)</f>
        <v>0</v>
      </c>
      <c r="D446">
        <f>IF(A446=0,0,+spisak!C$4)</f>
        <v>0</v>
      </c>
      <c r="E446" s="169">
        <f>IF(A446=0,0,+spisak!#REF!)</f>
        <v>0</v>
      </c>
      <c r="F446">
        <f>IF(A446=0,0,+VLOOKUP($A446,'по изворима и контима'!$A$12:D$499,4,FALSE))</f>
        <v>0</v>
      </c>
      <c r="G446">
        <f>IF(A446=0,0,+VLOOKUP($A446,'по изворима и контима'!$A$12:G$499,5,FALSE))</f>
        <v>0</v>
      </c>
      <c r="H446">
        <f>IF(A446=0,0,+VLOOKUP($A446,'по изворима и контима'!$A$12:H$499,6,FALSE))</f>
        <v>0</v>
      </c>
      <c r="I446">
        <f>IF(A446=0,0,+VLOOKUP($A446,'по изворима и контима'!$A$12:H$499,7,FALSE))</f>
        <v>0</v>
      </c>
      <c r="J446">
        <f>IF(A446=0,0,+VLOOKUP($A446,'по изворима и контима'!$A$12:I$499,8,FALSE))</f>
        <v>0</v>
      </c>
      <c r="K446">
        <f>IF(B446=0,0,+VLOOKUP($A446,'по изворима и контима'!$A$12:J$499,9,FALSE))</f>
        <v>0</v>
      </c>
      <c r="L446">
        <f>IF($A446=0,0,+VLOOKUP($F446,spisak!$C$11:$F$30,3,FALSE))</f>
        <v>0</v>
      </c>
      <c r="M446">
        <f>IF($A446=0,0,+VLOOKUP($F446,spisak!$C$11:$F$30,4,FALSE))</f>
        <v>0</v>
      </c>
      <c r="N446" s="140">
        <f t="shared" ref="N446" si="492">+IF(A446=0,0,"2016-plan")</f>
        <v>0</v>
      </c>
      <c r="O446" s="122">
        <f>IF(A446=0,0,+VLOOKUP($A446,'по изворима и контима'!$A$12:R$499,COLUMN('по изворима и контима'!K:K),FALSE))</f>
        <v>0</v>
      </c>
    </row>
    <row r="447" spans="1:15">
      <c r="A447">
        <f t="shared" si="491"/>
        <v>0</v>
      </c>
      <c r="B447">
        <f t="shared" si="431"/>
        <v>0</v>
      </c>
      <c r="C447" s="121">
        <f>IF(A447=0,0,+spisak!A$4)</f>
        <v>0</v>
      </c>
      <c r="D447">
        <f>IF(A447=0,0,+spisak!C$4)</f>
        <v>0</v>
      </c>
      <c r="E447" s="169">
        <f>IF(A447=0,0,+spisak!#REF!)</f>
        <v>0</v>
      </c>
      <c r="F447">
        <f>IF(A447=0,0,+VLOOKUP($A447,'по изворима и контима'!$A$12:D$499,4,FALSE))</f>
        <v>0</v>
      </c>
      <c r="G447">
        <f>IF(A447=0,0,+VLOOKUP($A447,'по изворима и контима'!$A$12:G$499,5,FALSE))</f>
        <v>0</v>
      </c>
      <c r="H447">
        <f>IF(A447=0,0,+VLOOKUP($A447,'по изворима и контима'!$A$12:H$499,6,FALSE))</f>
        <v>0</v>
      </c>
      <c r="I447">
        <f>IF(A447=0,0,+VLOOKUP($A447,'по изворима и контима'!$A$12:H$499,7,FALSE))</f>
        <v>0</v>
      </c>
      <c r="J447">
        <f>IF(A447=0,0,+VLOOKUP($A447,'по изворима и контима'!$A$12:I$499,8,FALSE))</f>
        <v>0</v>
      </c>
      <c r="K447">
        <f>IF(B447=0,0,+VLOOKUP($A447,'по изворима и контима'!$A$12:J$499,9,FALSE))</f>
        <v>0</v>
      </c>
      <c r="L447">
        <f>IF($A447=0,0,+VLOOKUP($F447,spisak!$C$11:$F$30,3,FALSE))</f>
        <v>0</v>
      </c>
      <c r="M447">
        <f>IF($A447=0,0,+VLOOKUP($F447,spisak!$C$11:$F$30,4,FALSE))</f>
        <v>0</v>
      </c>
      <c r="N447" s="140">
        <f t="shared" ref="N447" si="493">+IF(A447=0,0,"2016-procena")</f>
        <v>0</v>
      </c>
      <c r="O447" s="122">
        <f>IF(A447=0,0,+VLOOKUP($A447,'по изворима и контима'!$A$12:R$499,COLUMN('по изворима и контима'!L:L),FALSE))</f>
        <v>0</v>
      </c>
    </row>
    <row r="448" spans="1:15">
      <c r="A448">
        <f t="shared" si="491"/>
        <v>0</v>
      </c>
      <c r="B448">
        <f t="shared" si="431"/>
        <v>0</v>
      </c>
      <c r="C448" s="121">
        <f>IF(A448=0,0,+spisak!A$4)</f>
        <v>0</v>
      </c>
      <c r="D448">
        <f>IF(A448=0,0,+spisak!C$4)</f>
        <v>0</v>
      </c>
      <c r="E448" s="169">
        <f>IF(A448=0,0,+spisak!#REF!)</f>
        <v>0</v>
      </c>
      <c r="F448">
        <f>IF(A448=0,0,+VLOOKUP($A448,'по изворима и контима'!$A$12:D$499,4,FALSE))</f>
        <v>0</v>
      </c>
      <c r="G448">
        <f>IF(A448=0,0,+VLOOKUP($A448,'по изворима и контима'!$A$12:G$499,5,FALSE))</f>
        <v>0</v>
      </c>
      <c r="H448">
        <f>IF(A448=0,0,+VLOOKUP($A448,'по изворима и контима'!$A$12:H$499,6,FALSE))</f>
        <v>0</v>
      </c>
      <c r="I448">
        <f>IF(A448=0,0,+VLOOKUP($A448,'по изворима и контима'!$A$12:H$499,7,FALSE))</f>
        <v>0</v>
      </c>
      <c r="J448">
        <f>IF(A448=0,0,+VLOOKUP($A448,'по изворима и контима'!$A$12:I$499,8,FALSE))</f>
        <v>0</v>
      </c>
      <c r="K448">
        <f>IF(B448=0,0,+VLOOKUP($A448,'по изворима и контима'!$A$12:J$499,9,FALSE))</f>
        <v>0</v>
      </c>
      <c r="L448">
        <f>IF($A448=0,0,+VLOOKUP($F448,spisak!$C$11:$F$30,3,FALSE))</f>
        <v>0</v>
      </c>
      <c r="M448">
        <f>IF($A448=0,0,+VLOOKUP($F448,spisak!$C$11:$F$30,4,FALSE))</f>
        <v>0</v>
      </c>
      <c r="N448" s="140">
        <f t="shared" ref="N448" si="494">+IF(A448=0,0,"2017")</f>
        <v>0</v>
      </c>
      <c r="O448" s="122">
        <f>IF(A448=0,0,+VLOOKUP($A448,'по изворима и контима'!$A$12:R$499,COLUMN('по изворима и контима'!M:M),FALSE))</f>
        <v>0</v>
      </c>
    </row>
    <row r="449" spans="1:15">
      <c r="A449">
        <f t="shared" si="491"/>
        <v>0</v>
      </c>
      <c r="B449">
        <f t="shared" si="431"/>
        <v>0</v>
      </c>
      <c r="C449" s="121">
        <f>IF(A449=0,0,+spisak!A$4)</f>
        <v>0</v>
      </c>
      <c r="D449">
        <f>IF(A449=0,0,+spisak!C$4)</f>
        <v>0</v>
      </c>
      <c r="E449" s="169">
        <f>IF(A449=0,0,+spisak!#REF!)</f>
        <v>0</v>
      </c>
      <c r="F449">
        <f>IF(A449=0,0,+VLOOKUP($A449,'по изворима и контима'!$A$12:D$499,4,FALSE))</f>
        <v>0</v>
      </c>
      <c r="G449">
        <f>IF(A449=0,0,+VLOOKUP($A449,'по изворима и контима'!$A$12:G$499,5,FALSE))</f>
        <v>0</v>
      </c>
      <c r="H449">
        <f>IF(A449=0,0,+VLOOKUP($A449,'по изворима и контима'!$A$12:H$499,6,FALSE))</f>
        <v>0</v>
      </c>
      <c r="I449">
        <f>IF(A449=0,0,+VLOOKUP($A449,'по изворима и контима'!$A$12:H$499,7,FALSE))</f>
        <v>0</v>
      </c>
      <c r="J449">
        <f>IF(A449=0,0,+VLOOKUP($A449,'по изворима и контима'!$A$12:I$499,8,FALSE))</f>
        <v>0</v>
      </c>
      <c r="K449">
        <f>IF(B449=0,0,+VLOOKUP($A449,'по изворима и контима'!$A$12:J$499,9,FALSE))</f>
        <v>0</v>
      </c>
      <c r="L449">
        <f>IF($A449=0,0,+VLOOKUP($F449,spisak!$C$11:$F$30,3,FALSE))</f>
        <v>0</v>
      </c>
      <c r="M449">
        <f>IF($A449=0,0,+VLOOKUP($F449,spisak!$C$11:$F$30,4,FALSE))</f>
        <v>0</v>
      </c>
      <c r="N449" s="140">
        <f t="shared" ref="N449" si="495">+IF(A449=0,0,"2018")</f>
        <v>0</v>
      </c>
      <c r="O449" s="122">
        <f>IF(C449=0,0,+VLOOKUP($A449,'по изворима и контима'!$A$12:R$499,COLUMN('по изворима и контима'!N:N),FALSE))</f>
        <v>0</v>
      </c>
    </row>
    <row r="450" spans="1:15">
      <c r="A450">
        <f t="shared" si="491"/>
        <v>0</v>
      </c>
      <c r="B450">
        <f t="shared" si="431"/>
        <v>0</v>
      </c>
      <c r="C450" s="121">
        <f>IF(A450=0,0,+spisak!A$4)</f>
        <v>0</v>
      </c>
      <c r="D450">
        <f>IF(A450=0,0,+spisak!C$4)</f>
        <v>0</v>
      </c>
      <c r="E450" s="169">
        <f>IF(A450=0,0,+spisak!#REF!)</f>
        <v>0</v>
      </c>
      <c r="F450">
        <f>IF(A450=0,0,+VLOOKUP($A450,'по изворима и контима'!$A$12:D$499,4,FALSE))</f>
        <v>0</v>
      </c>
      <c r="G450">
        <f>IF(A450=0,0,+VLOOKUP($A450,'по изворима и контима'!$A$12:G$499,5,FALSE))</f>
        <v>0</v>
      </c>
      <c r="H450">
        <f>IF(A450=0,0,+VLOOKUP($A450,'по изворима и контима'!$A$12:H$499,6,FALSE))</f>
        <v>0</v>
      </c>
      <c r="I450">
        <f>IF(A450=0,0,+VLOOKUP($A450,'по изворима и контима'!$A$12:H$499,7,FALSE))</f>
        <v>0</v>
      </c>
      <c r="J450">
        <f>IF(A450=0,0,+VLOOKUP($A450,'по изворима и контима'!$A$12:I$499,8,FALSE))</f>
        <v>0</v>
      </c>
      <c r="K450">
        <f>IF(B450=0,0,+VLOOKUP($A450,'по изворима и контима'!$A$12:J$499,9,FALSE))</f>
        <v>0</v>
      </c>
      <c r="L450">
        <f>IF($A450=0,0,+VLOOKUP($F450,spisak!$C$11:$F$30,3,FALSE))</f>
        <v>0</v>
      </c>
      <c r="M450">
        <f>IF($A450=0,0,+VLOOKUP($F450,spisak!$C$11:$F$30,4,FALSE))</f>
        <v>0</v>
      </c>
      <c r="N450" s="140">
        <f t="shared" ref="N450" si="496">+IF(A450=0,0,"2019")</f>
        <v>0</v>
      </c>
      <c r="O450" s="122">
        <f>IF(C450=0,0,+VLOOKUP($A450,'по изворима и контима'!$A$12:R$499,COLUMN('по изворима и контима'!O:O),FALSE))</f>
        <v>0</v>
      </c>
    </row>
    <row r="451" spans="1:15">
      <c r="A451">
        <f t="shared" si="491"/>
        <v>0</v>
      </c>
      <c r="B451">
        <f t="shared" si="431"/>
        <v>0</v>
      </c>
      <c r="C451" s="121">
        <f>IF(A451=0,0,+spisak!A$4)</f>
        <v>0</v>
      </c>
      <c r="D451">
        <f>IF(A451=0,0,+spisak!C$4)</f>
        <v>0</v>
      </c>
      <c r="E451" s="169">
        <f>IF(A451=0,0,+spisak!#REF!)</f>
        <v>0</v>
      </c>
      <c r="F451">
        <f>IF(A451=0,0,+VLOOKUP($A451,'по изворима и контима'!$A$12:D$499,4,FALSE))</f>
        <v>0</v>
      </c>
      <c r="G451">
        <f>IF(A451=0,0,+VLOOKUP($A451,'по изворима и контима'!$A$12:G$499,5,FALSE))</f>
        <v>0</v>
      </c>
      <c r="H451">
        <f>IF(A451=0,0,+VLOOKUP($A451,'по изворима и контима'!$A$12:H$499,6,FALSE))</f>
        <v>0</v>
      </c>
      <c r="I451">
        <f>IF(A451=0,0,+VLOOKUP($A451,'по изворима и контима'!$A$12:H$499,7,FALSE))</f>
        <v>0</v>
      </c>
      <c r="J451">
        <f>IF(A451=0,0,+VLOOKUP($A451,'по изворима и контима'!$A$12:I$499,8,FALSE))</f>
        <v>0</v>
      </c>
      <c r="K451">
        <f>IF(B451=0,0,+VLOOKUP($A451,'по изворима и контима'!$A$12:J$499,9,FALSE))</f>
        <v>0</v>
      </c>
      <c r="L451">
        <f>IF($A451=0,0,+VLOOKUP($F451,spisak!$C$11:$F$30,3,FALSE))</f>
        <v>0</v>
      </c>
      <c r="M451">
        <f>IF($A451=0,0,+VLOOKUP($F451,spisak!$C$11:$F$30,4,FALSE))</f>
        <v>0</v>
      </c>
      <c r="N451" s="140">
        <f t="shared" ref="N451" si="497">+IF(A451=0,0,"nakon 2019")</f>
        <v>0</v>
      </c>
      <c r="O451" s="122">
        <f>IF(C451=0,0,+VLOOKUP($A451,'по изворима и контима'!$A$12:R$499,COLUMN('по изворима и контима'!P:P),FALSE))</f>
        <v>0</v>
      </c>
    </row>
    <row r="452" spans="1:15">
      <c r="A452">
        <f>+IF(ISBLANK('по изворима и контима'!D460)=TRUE,0,1)</f>
        <v>0</v>
      </c>
      <c r="B452">
        <f t="shared" si="431"/>
        <v>0</v>
      </c>
      <c r="C452" s="121">
        <f>IF(A452=0,0,+spisak!A$4)</f>
        <v>0</v>
      </c>
      <c r="D452">
        <f>IF(A452=0,0,+spisak!C$4)</f>
        <v>0</v>
      </c>
      <c r="E452" s="169">
        <f>IF(A452=0,0,+spisak!#REF!)</f>
        <v>0</v>
      </c>
      <c r="F452">
        <f>IF(A452=0,0,+VLOOKUP($A452,'по изворима и контима'!$A$12:D$499,4,FALSE))</f>
        <v>0</v>
      </c>
      <c r="G452">
        <f>IF(A452=0,0,+VLOOKUP($A452,'по изворима и контима'!$A$12:G$499,5,FALSE))</f>
        <v>0</v>
      </c>
      <c r="H452">
        <f>IF(A452=0,0,+VLOOKUP($A452,'по изворима и контима'!$A$12:H$499,6,FALSE))</f>
        <v>0</v>
      </c>
      <c r="I452">
        <f>IF(A452=0,0,+VLOOKUP($A452,'по изворима и контима'!$A$12:H$499,7,FALSE))</f>
        <v>0</v>
      </c>
      <c r="J452">
        <f>IF(A452=0,0,+VLOOKUP($A452,'по изворима и контима'!$A$12:I$499,8,FALSE))</f>
        <v>0</v>
      </c>
      <c r="K452">
        <f>IF(B452=0,0,+VLOOKUP($A452,'по изворима и контима'!$A$12:J$499,9,FALSE))</f>
        <v>0</v>
      </c>
      <c r="L452">
        <f>IF($A452=0,0,+VLOOKUP($F452,spisak!$C$11:$F$30,3,FALSE))</f>
        <v>0</v>
      </c>
      <c r="M452">
        <f>IF($A452=0,0,+VLOOKUP($F452,spisak!$C$11:$F$30,4,FALSE))</f>
        <v>0</v>
      </c>
      <c r="N452" s="140">
        <f t="shared" ref="N452" si="498">+IF(A452=0,0,"do 2015")</f>
        <v>0</v>
      </c>
      <c r="O452" s="122">
        <f>IF(A452=0,0,+VLOOKUP($A452,'по изворима и контима'!$A$12:L$499,COLUMN('по изворима и контима'!J:J),FALSE))</f>
        <v>0</v>
      </c>
    </row>
    <row r="453" spans="1:15">
      <c r="A453">
        <f t="shared" ref="A453:A458" si="499">+A452</f>
        <v>0</v>
      </c>
      <c r="B453">
        <f t="shared" si="431"/>
        <v>0</v>
      </c>
      <c r="C453" s="121">
        <f>IF(A453=0,0,+spisak!A$4)</f>
        <v>0</v>
      </c>
      <c r="D453">
        <f>IF(A453=0,0,+spisak!C$4)</f>
        <v>0</v>
      </c>
      <c r="E453" s="169">
        <f>IF(A453=0,0,+spisak!#REF!)</f>
        <v>0</v>
      </c>
      <c r="F453">
        <f>IF(A453=0,0,+VLOOKUP($A453,'по изворима и контима'!$A$12:D$499,4,FALSE))</f>
        <v>0</v>
      </c>
      <c r="G453">
        <f>IF(A453=0,0,+VLOOKUP($A453,'по изворима и контима'!$A$12:G$499,5,FALSE))</f>
        <v>0</v>
      </c>
      <c r="H453">
        <f>IF(A453=0,0,+VLOOKUP($A453,'по изворима и контима'!$A$12:H$499,6,FALSE))</f>
        <v>0</v>
      </c>
      <c r="I453">
        <f>IF(A453=0,0,+VLOOKUP($A453,'по изворима и контима'!$A$12:H$499,7,FALSE))</f>
        <v>0</v>
      </c>
      <c r="J453">
        <f>IF(A453=0,0,+VLOOKUP($A453,'по изворима и контима'!$A$12:I$499,8,FALSE))</f>
        <v>0</v>
      </c>
      <c r="K453">
        <f>IF(B453=0,0,+VLOOKUP($A453,'по изворима и контима'!$A$12:J$499,9,FALSE))</f>
        <v>0</v>
      </c>
      <c r="L453">
        <f>IF($A453=0,0,+VLOOKUP($F453,spisak!$C$11:$F$30,3,FALSE))</f>
        <v>0</v>
      </c>
      <c r="M453">
        <f>IF($A453=0,0,+VLOOKUP($F453,spisak!$C$11:$F$30,4,FALSE))</f>
        <v>0</v>
      </c>
      <c r="N453" s="140">
        <f t="shared" ref="N453" si="500">+IF(A453=0,0,"2016-plan")</f>
        <v>0</v>
      </c>
      <c r="O453" s="122">
        <f>IF(A453=0,0,+VLOOKUP($A453,'по изворима и контима'!$A$12:R$499,COLUMN('по изворима и контима'!K:K),FALSE))</f>
        <v>0</v>
      </c>
    </row>
    <row r="454" spans="1:15">
      <c r="A454">
        <f t="shared" si="499"/>
        <v>0</v>
      </c>
      <c r="B454">
        <f t="shared" si="431"/>
        <v>0</v>
      </c>
      <c r="C454" s="121">
        <f>IF(A454=0,0,+spisak!A$4)</f>
        <v>0</v>
      </c>
      <c r="D454">
        <f>IF(A454=0,0,+spisak!C$4)</f>
        <v>0</v>
      </c>
      <c r="E454" s="169">
        <f>IF(A454=0,0,+spisak!#REF!)</f>
        <v>0</v>
      </c>
      <c r="F454">
        <f>IF(A454=0,0,+VLOOKUP($A454,'по изворима и контима'!$A$12:D$499,4,FALSE))</f>
        <v>0</v>
      </c>
      <c r="G454">
        <f>IF(A454=0,0,+VLOOKUP($A454,'по изворима и контима'!$A$12:G$499,5,FALSE))</f>
        <v>0</v>
      </c>
      <c r="H454">
        <f>IF(A454=0,0,+VLOOKUP($A454,'по изворима и контима'!$A$12:H$499,6,FALSE))</f>
        <v>0</v>
      </c>
      <c r="I454">
        <f>IF(A454=0,0,+VLOOKUP($A454,'по изворима и контима'!$A$12:H$499,7,FALSE))</f>
        <v>0</v>
      </c>
      <c r="J454">
        <f>IF(A454=0,0,+VLOOKUP($A454,'по изворима и контима'!$A$12:I$499,8,FALSE))</f>
        <v>0</v>
      </c>
      <c r="K454">
        <f>IF(B454=0,0,+VLOOKUP($A454,'по изворима и контима'!$A$12:J$499,9,FALSE))</f>
        <v>0</v>
      </c>
      <c r="L454">
        <f>IF($A454=0,0,+VLOOKUP($F454,spisak!$C$11:$F$30,3,FALSE))</f>
        <v>0</v>
      </c>
      <c r="M454">
        <f>IF($A454=0,0,+VLOOKUP($F454,spisak!$C$11:$F$30,4,FALSE))</f>
        <v>0</v>
      </c>
      <c r="N454" s="140">
        <f t="shared" ref="N454" si="501">+IF(A454=0,0,"2016-procena")</f>
        <v>0</v>
      </c>
      <c r="O454" s="122">
        <f>IF(A454=0,0,+VLOOKUP($A454,'по изворима и контима'!$A$12:R$499,COLUMN('по изворима и контима'!L:L),FALSE))</f>
        <v>0</v>
      </c>
    </row>
    <row r="455" spans="1:15">
      <c r="A455">
        <f t="shared" si="499"/>
        <v>0</v>
      </c>
      <c r="B455">
        <f t="shared" si="431"/>
        <v>0</v>
      </c>
      <c r="C455" s="121">
        <f>IF(A455=0,0,+spisak!A$4)</f>
        <v>0</v>
      </c>
      <c r="D455">
        <f>IF(A455=0,0,+spisak!C$4)</f>
        <v>0</v>
      </c>
      <c r="E455" s="169">
        <f>IF(A455=0,0,+spisak!#REF!)</f>
        <v>0</v>
      </c>
      <c r="F455">
        <f>IF(A455=0,0,+VLOOKUP($A455,'по изворима и контима'!$A$12:D$499,4,FALSE))</f>
        <v>0</v>
      </c>
      <c r="G455">
        <f>IF(A455=0,0,+VLOOKUP($A455,'по изворима и контима'!$A$12:G$499,5,FALSE))</f>
        <v>0</v>
      </c>
      <c r="H455">
        <f>IF(A455=0,0,+VLOOKUP($A455,'по изворима и контима'!$A$12:H$499,6,FALSE))</f>
        <v>0</v>
      </c>
      <c r="I455">
        <f>IF(A455=0,0,+VLOOKUP($A455,'по изворима и контима'!$A$12:H$499,7,FALSE))</f>
        <v>0</v>
      </c>
      <c r="J455">
        <f>IF(A455=0,0,+VLOOKUP($A455,'по изворима и контима'!$A$12:I$499,8,FALSE))</f>
        <v>0</v>
      </c>
      <c r="K455">
        <f>IF(B455=0,0,+VLOOKUP($A455,'по изворима и контима'!$A$12:J$499,9,FALSE))</f>
        <v>0</v>
      </c>
      <c r="L455">
        <f>IF($A455=0,0,+VLOOKUP($F455,spisak!$C$11:$F$30,3,FALSE))</f>
        <v>0</v>
      </c>
      <c r="M455">
        <f>IF($A455=0,0,+VLOOKUP($F455,spisak!$C$11:$F$30,4,FALSE))</f>
        <v>0</v>
      </c>
      <c r="N455" s="140">
        <f t="shared" ref="N455" si="502">+IF(A455=0,0,"2017")</f>
        <v>0</v>
      </c>
      <c r="O455" s="122">
        <f>IF(A455=0,0,+VLOOKUP($A455,'по изворима и контима'!$A$12:R$499,COLUMN('по изворима и контима'!M:M),FALSE))</f>
        <v>0</v>
      </c>
    </row>
    <row r="456" spans="1:15">
      <c r="A456">
        <f t="shared" si="499"/>
        <v>0</v>
      </c>
      <c r="B456">
        <f t="shared" ref="B456:B519" si="503">+IF(A456&gt;0,+B455+1,0)</f>
        <v>0</v>
      </c>
      <c r="C456" s="121">
        <f>IF(A456=0,0,+spisak!A$4)</f>
        <v>0</v>
      </c>
      <c r="D456">
        <f>IF(A456=0,0,+spisak!C$4)</f>
        <v>0</v>
      </c>
      <c r="E456" s="169">
        <f>IF(A456=0,0,+spisak!#REF!)</f>
        <v>0</v>
      </c>
      <c r="F456">
        <f>IF(A456=0,0,+VLOOKUP($A456,'по изворима и контима'!$A$12:D$499,4,FALSE))</f>
        <v>0</v>
      </c>
      <c r="G456">
        <f>IF(A456=0,0,+VLOOKUP($A456,'по изворима и контима'!$A$12:G$499,5,FALSE))</f>
        <v>0</v>
      </c>
      <c r="H456">
        <f>IF(A456=0,0,+VLOOKUP($A456,'по изворима и контима'!$A$12:H$499,6,FALSE))</f>
        <v>0</v>
      </c>
      <c r="I456">
        <f>IF(A456=0,0,+VLOOKUP($A456,'по изворима и контима'!$A$12:H$499,7,FALSE))</f>
        <v>0</v>
      </c>
      <c r="J456">
        <f>IF(A456=0,0,+VLOOKUP($A456,'по изворима и контима'!$A$12:I$499,8,FALSE))</f>
        <v>0</v>
      </c>
      <c r="K456">
        <f>IF(B456=0,0,+VLOOKUP($A456,'по изворима и контима'!$A$12:J$499,9,FALSE))</f>
        <v>0</v>
      </c>
      <c r="L456">
        <f>IF($A456=0,0,+VLOOKUP($F456,spisak!$C$11:$F$30,3,FALSE))</f>
        <v>0</v>
      </c>
      <c r="M456">
        <f>IF($A456=0,0,+VLOOKUP($F456,spisak!$C$11:$F$30,4,FALSE))</f>
        <v>0</v>
      </c>
      <c r="N456" s="140">
        <f t="shared" ref="N456" si="504">+IF(A456=0,0,"2018")</f>
        <v>0</v>
      </c>
      <c r="O456" s="122">
        <f>IF(C456=0,0,+VLOOKUP($A456,'по изворима и контима'!$A$12:R$499,COLUMN('по изворима и контима'!N:N),FALSE))</f>
        <v>0</v>
      </c>
    </row>
    <row r="457" spans="1:15">
      <c r="A457">
        <f t="shared" si="499"/>
        <v>0</v>
      </c>
      <c r="B457">
        <f t="shared" si="503"/>
        <v>0</v>
      </c>
      <c r="C457" s="121">
        <f>IF(A457=0,0,+spisak!A$4)</f>
        <v>0</v>
      </c>
      <c r="D457">
        <f>IF(A457=0,0,+spisak!C$4)</f>
        <v>0</v>
      </c>
      <c r="E457" s="169">
        <f>IF(A457=0,0,+spisak!#REF!)</f>
        <v>0</v>
      </c>
      <c r="F457">
        <f>IF(A457=0,0,+VLOOKUP($A457,'по изворима и контима'!$A$12:D$499,4,FALSE))</f>
        <v>0</v>
      </c>
      <c r="G457">
        <f>IF(A457=0,0,+VLOOKUP($A457,'по изворима и контима'!$A$12:G$499,5,FALSE))</f>
        <v>0</v>
      </c>
      <c r="H457">
        <f>IF(A457=0,0,+VLOOKUP($A457,'по изворима и контима'!$A$12:H$499,6,FALSE))</f>
        <v>0</v>
      </c>
      <c r="I457">
        <f>IF(A457=0,0,+VLOOKUP($A457,'по изворима и контима'!$A$12:H$499,7,FALSE))</f>
        <v>0</v>
      </c>
      <c r="J457">
        <f>IF(A457=0,0,+VLOOKUP($A457,'по изворима и контима'!$A$12:I$499,8,FALSE))</f>
        <v>0</v>
      </c>
      <c r="K457">
        <f>IF(B457=0,0,+VLOOKUP($A457,'по изворима и контима'!$A$12:J$499,9,FALSE))</f>
        <v>0</v>
      </c>
      <c r="L457">
        <f>IF($A457=0,0,+VLOOKUP($F457,spisak!$C$11:$F$30,3,FALSE))</f>
        <v>0</v>
      </c>
      <c r="M457">
        <f>IF($A457=0,0,+VLOOKUP($F457,spisak!$C$11:$F$30,4,FALSE))</f>
        <v>0</v>
      </c>
      <c r="N457" s="140">
        <f t="shared" ref="N457" si="505">+IF(A457=0,0,"2019")</f>
        <v>0</v>
      </c>
      <c r="O457" s="122">
        <f>IF(C457=0,0,+VLOOKUP($A457,'по изворима и контима'!$A$12:R$499,COLUMN('по изворима и контима'!O:O),FALSE))</f>
        <v>0</v>
      </c>
    </row>
    <row r="458" spans="1:15">
      <c r="A458">
        <f t="shared" si="499"/>
        <v>0</v>
      </c>
      <c r="B458">
        <f t="shared" si="503"/>
        <v>0</v>
      </c>
      <c r="C458" s="121">
        <f>IF(A458=0,0,+spisak!A$4)</f>
        <v>0</v>
      </c>
      <c r="D458">
        <f>IF(A458=0,0,+spisak!C$4)</f>
        <v>0</v>
      </c>
      <c r="E458" s="169">
        <f>IF(A458=0,0,+spisak!#REF!)</f>
        <v>0</v>
      </c>
      <c r="F458">
        <f>IF(A458=0,0,+VLOOKUP($A458,'по изворима и контима'!$A$12:D$499,4,FALSE))</f>
        <v>0</v>
      </c>
      <c r="G458">
        <f>IF(A458=0,0,+VLOOKUP($A458,'по изворима и контима'!$A$12:G$499,5,FALSE))</f>
        <v>0</v>
      </c>
      <c r="H458">
        <f>IF(A458=0,0,+VLOOKUP($A458,'по изворима и контима'!$A$12:H$499,6,FALSE))</f>
        <v>0</v>
      </c>
      <c r="I458">
        <f>IF(A458=0,0,+VLOOKUP($A458,'по изворима и контима'!$A$12:H$499,7,FALSE))</f>
        <v>0</v>
      </c>
      <c r="J458">
        <f>IF(A458=0,0,+VLOOKUP($A458,'по изворима и контима'!$A$12:I$499,8,FALSE))</f>
        <v>0</v>
      </c>
      <c r="K458">
        <f>IF(B458=0,0,+VLOOKUP($A458,'по изворима и контима'!$A$12:J$499,9,FALSE))</f>
        <v>0</v>
      </c>
      <c r="L458">
        <f>IF($A458=0,0,+VLOOKUP($F458,spisak!$C$11:$F$30,3,FALSE))</f>
        <v>0</v>
      </c>
      <c r="M458">
        <f>IF($A458=0,0,+VLOOKUP($F458,spisak!$C$11:$F$30,4,FALSE))</f>
        <v>0</v>
      </c>
      <c r="N458" s="140">
        <f t="shared" ref="N458" si="506">+IF(A458=0,0,"nakon 2019")</f>
        <v>0</v>
      </c>
      <c r="O458" s="122">
        <f>IF(C458=0,0,+VLOOKUP($A458,'по изворима и контима'!$A$12:R$499,COLUMN('по изворима и контима'!P:P),FALSE))</f>
        <v>0</v>
      </c>
    </row>
    <row r="459" spans="1:15">
      <c r="A459">
        <f>+IF(MAX(A$4:A456)&gt;=A$1,0,MAX(A$4:A456)+1)</f>
        <v>0</v>
      </c>
      <c r="B459">
        <f t="shared" si="503"/>
        <v>0</v>
      </c>
      <c r="C459" s="121">
        <f>IF(A459=0,0,+spisak!A$4)</f>
        <v>0</v>
      </c>
      <c r="D459">
        <f>IF(A459=0,0,+spisak!C$4)</f>
        <v>0</v>
      </c>
      <c r="E459" s="169">
        <f>IF(A459=0,0,+spisak!#REF!)</f>
        <v>0</v>
      </c>
      <c r="F459">
        <f>IF(A459=0,0,+VLOOKUP($A459,'по изворима и контима'!$A$12:D$499,4,FALSE))</f>
        <v>0</v>
      </c>
      <c r="G459">
        <f>IF(A459=0,0,+VLOOKUP($A459,'по изворима и контима'!$A$12:G$499,5,FALSE))</f>
        <v>0</v>
      </c>
      <c r="H459">
        <f>IF(A459=0,0,+VLOOKUP($A459,'по изворима и контима'!$A$12:H$499,6,FALSE))</f>
        <v>0</v>
      </c>
      <c r="I459">
        <f>IF(A459=0,0,+VLOOKUP($A459,'по изворима и контима'!$A$12:H$499,7,FALSE))</f>
        <v>0</v>
      </c>
      <c r="J459">
        <f>IF(A459=0,0,+VLOOKUP($A459,'по изворима и контима'!$A$12:I$499,8,FALSE))</f>
        <v>0</v>
      </c>
      <c r="K459">
        <f>IF(B459=0,0,+VLOOKUP($A459,'по изворима и контима'!$A$12:J$499,9,FALSE))</f>
        <v>0</v>
      </c>
      <c r="L459">
        <f>IF($A459=0,0,+VLOOKUP($F459,spisak!$C$11:$F$30,3,FALSE))</f>
        <v>0</v>
      </c>
      <c r="M459">
        <f>IF($A459=0,0,+VLOOKUP($F459,spisak!$C$11:$F$30,4,FALSE))</f>
        <v>0</v>
      </c>
      <c r="N459" s="140">
        <f t="shared" ref="N459" si="507">+IF(A459=0,0,"do 2015")</f>
        <v>0</v>
      </c>
      <c r="O459" s="122">
        <f>IF(A459=0,0,+VLOOKUP($A459,'по изворима и контима'!$A$12:L$499,COLUMN('по изворима и контима'!J:J),FALSE))</f>
        <v>0</v>
      </c>
    </row>
    <row r="460" spans="1:15">
      <c r="A460">
        <f>+A459</f>
        <v>0</v>
      </c>
      <c r="B460">
        <f t="shared" si="503"/>
        <v>0</v>
      </c>
      <c r="C460" s="121">
        <f>IF(A460=0,0,+spisak!A$4)</f>
        <v>0</v>
      </c>
      <c r="D460">
        <f>IF(A460=0,0,+spisak!C$4)</f>
        <v>0</v>
      </c>
      <c r="E460" s="169">
        <f>IF(A460=0,0,+spisak!#REF!)</f>
        <v>0</v>
      </c>
      <c r="F460">
        <f>IF(A460=0,0,+VLOOKUP($A460,'по изворима и контима'!$A$12:D$499,4,FALSE))</f>
        <v>0</v>
      </c>
      <c r="G460">
        <f>IF(A460=0,0,+VLOOKUP($A460,'по изворима и контима'!$A$12:G$499,5,FALSE))</f>
        <v>0</v>
      </c>
      <c r="H460">
        <f>IF(A460=0,0,+VLOOKUP($A460,'по изворима и контима'!$A$12:H$499,6,FALSE))</f>
        <v>0</v>
      </c>
      <c r="I460">
        <f>IF(A460=0,0,+VLOOKUP($A460,'по изворима и контима'!$A$12:H$499,7,FALSE))</f>
        <v>0</v>
      </c>
      <c r="J460">
        <f>IF(A460=0,0,+VLOOKUP($A460,'по изворима и контима'!$A$12:I$499,8,FALSE))</f>
        <v>0</v>
      </c>
      <c r="K460">
        <f>IF(B460=0,0,+VLOOKUP($A460,'по изворима и контима'!$A$12:J$499,9,FALSE))</f>
        <v>0</v>
      </c>
      <c r="L460">
        <f>IF($A460=0,0,+VLOOKUP($F460,spisak!$C$11:$F$30,3,FALSE))</f>
        <v>0</v>
      </c>
      <c r="M460">
        <f>IF($A460=0,0,+VLOOKUP($F460,spisak!$C$11:$F$30,4,FALSE))</f>
        <v>0</v>
      </c>
      <c r="N460" s="140">
        <f t="shared" ref="N460" si="508">+IF(A460=0,0,"2016-plan")</f>
        <v>0</v>
      </c>
      <c r="O460" s="122">
        <f>IF(A460=0,0,+VLOOKUP($A460,'по изворима и контима'!$A$12:R$499,COLUMN('по изворима и контима'!K:K),FALSE))</f>
        <v>0</v>
      </c>
    </row>
    <row r="461" spans="1:15">
      <c r="A461">
        <f t="shared" ref="A461:A472" si="509">+A460</f>
        <v>0</v>
      </c>
      <c r="B461">
        <f t="shared" si="503"/>
        <v>0</v>
      </c>
      <c r="C461" s="121">
        <f>IF(A461=0,0,+spisak!A$4)</f>
        <v>0</v>
      </c>
      <c r="D461">
        <f>IF(A461=0,0,+spisak!C$4)</f>
        <v>0</v>
      </c>
      <c r="E461" s="169">
        <f>IF(A461=0,0,+spisak!#REF!)</f>
        <v>0</v>
      </c>
      <c r="F461">
        <f>IF(A461=0,0,+VLOOKUP($A461,'по изворима и контима'!$A$12:D$499,4,FALSE))</f>
        <v>0</v>
      </c>
      <c r="G461">
        <f>IF(A461=0,0,+VLOOKUP($A461,'по изворима и контима'!$A$12:G$499,5,FALSE))</f>
        <v>0</v>
      </c>
      <c r="H461">
        <f>IF(A461=0,0,+VLOOKUP($A461,'по изворима и контима'!$A$12:H$499,6,FALSE))</f>
        <v>0</v>
      </c>
      <c r="I461">
        <f>IF(A461=0,0,+VLOOKUP($A461,'по изворима и контима'!$A$12:H$499,7,FALSE))</f>
        <v>0</v>
      </c>
      <c r="J461">
        <f>IF(A461=0,0,+VLOOKUP($A461,'по изворима и контима'!$A$12:I$499,8,FALSE))</f>
        <v>0</v>
      </c>
      <c r="K461">
        <f>IF(B461=0,0,+VLOOKUP($A461,'по изворима и контима'!$A$12:J$499,9,FALSE))</f>
        <v>0</v>
      </c>
      <c r="L461">
        <f>IF($A461=0,0,+VLOOKUP($F461,spisak!$C$11:$F$30,3,FALSE))</f>
        <v>0</v>
      </c>
      <c r="M461">
        <f>IF($A461=0,0,+VLOOKUP($F461,spisak!$C$11:$F$30,4,FALSE))</f>
        <v>0</v>
      </c>
      <c r="N461" s="140">
        <f t="shared" ref="N461" si="510">+IF(A461=0,0,"2016-procena")</f>
        <v>0</v>
      </c>
      <c r="O461" s="122">
        <f>IF(A461=0,0,+VLOOKUP($A461,'по изворима и контима'!$A$12:R$499,COLUMN('по изворима и контима'!L:L),FALSE))</f>
        <v>0</v>
      </c>
    </row>
    <row r="462" spans="1:15">
      <c r="A462">
        <f t="shared" si="509"/>
        <v>0</v>
      </c>
      <c r="B462">
        <f t="shared" si="503"/>
        <v>0</v>
      </c>
      <c r="C462" s="121">
        <f>IF(A462=0,0,+spisak!A$4)</f>
        <v>0</v>
      </c>
      <c r="D462">
        <f>IF(A462=0,0,+spisak!C$4)</f>
        <v>0</v>
      </c>
      <c r="E462" s="169">
        <f>IF(A462=0,0,+spisak!#REF!)</f>
        <v>0</v>
      </c>
      <c r="F462">
        <f>IF(A462=0,0,+VLOOKUP($A462,'по изворима и контима'!$A$12:D$499,4,FALSE))</f>
        <v>0</v>
      </c>
      <c r="G462">
        <f>IF(A462=0,0,+VLOOKUP($A462,'по изворима и контима'!$A$12:G$499,5,FALSE))</f>
        <v>0</v>
      </c>
      <c r="H462">
        <f>IF(A462=0,0,+VLOOKUP($A462,'по изворима и контима'!$A$12:H$499,6,FALSE))</f>
        <v>0</v>
      </c>
      <c r="I462">
        <f>IF(A462=0,0,+VLOOKUP($A462,'по изворима и контима'!$A$12:H$499,7,FALSE))</f>
        <v>0</v>
      </c>
      <c r="J462">
        <f>IF(A462=0,0,+VLOOKUP($A462,'по изворима и контима'!$A$12:I$499,8,FALSE))</f>
        <v>0</v>
      </c>
      <c r="K462">
        <f>IF(B462=0,0,+VLOOKUP($A462,'по изворима и контима'!$A$12:J$499,9,FALSE))</f>
        <v>0</v>
      </c>
      <c r="L462">
        <f>IF($A462=0,0,+VLOOKUP($F462,spisak!$C$11:$F$30,3,FALSE))</f>
        <v>0</v>
      </c>
      <c r="M462">
        <f>IF($A462=0,0,+VLOOKUP($F462,spisak!$C$11:$F$30,4,FALSE))</f>
        <v>0</v>
      </c>
      <c r="N462" s="140">
        <f t="shared" ref="N462" si="511">+IF(A462=0,0,"2017")</f>
        <v>0</v>
      </c>
      <c r="O462" s="122">
        <f>IF(A462=0,0,+VLOOKUP($A462,'по изворима и контима'!$A$12:R$499,COLUMN('по изворима и контима'!M:M),FALSE))</f>
        <v>0</v>
      </c>
    </row>
    <row r="463" spans="1:15">
      <c r="A463">
        <f t="shared" si="509"/>
        <v>0</v>
      </c>
      <c r="B463">
        <f t="shared" si="503"/>
        <v>0</v>
      </c>
      <c r="C463" s="121">
        <f>IF(A463=0,0,+spisak!A$4)</f>
        <v>0</v>
      </c>
      <c r="D463">
        <f>IF(A463=0,0,+spisak!C$4)</f>
        <v>0</v>
      </c>
      <c r="E463" s="169">
        <f>IF(A463=0,0,+spisak!#REF!)</f>
        <v>0</v>
      </c>
      <c r="F463">
        <f>IF(A463=0,0,+VLOOKUP($A463,'по изворима и контима'!$A$12:D$499,4,FALSE))</f>
        <v>0</v>
      </c>
      <c r="G463">
        <f>IF(A463=0,0,+VLOOKUP($A463,'по изворима и контима'!$A$12:G$499,5,FALSE))</f>
        <v>0</v>
      </c>
      <c r="H463">
        <f>IF(A463=0,0,+VLOOKUP($A463,'по изворима и контима'!$A$12:H$499,6,FALSE))</f>
        <v>0</v>
      </c>
      <c r="I463">
        <f>IF(A463=0,0,+VLOOKUP($A463,'по изворима и контима'!$A$12:H$499,7,FALSE))</f>
        <v>0</v>
      </c>
      <c r="J463">
        <f>IF(A463=0,0,+VLOOKUP($A463,'по изворима и контима'!$A$12:I$499,8,FALSE))</f>
        <v>0</v>
      </c>
      <c r="K463">
        <f>IF(B463=0,0,+VLOOKUP($A463,'по изворима и контима'!$A$12:J$499,9,FALSE))</f>
        <v>0</v>
      </c>
      <c r="L463">
        <f>IF($A463=0,0,+VLOOKUP($F463,spisak!$C$11:$F$30,3,FALSE))</f>
        <v>0</v>
      </c>
      <c r="M463">
        <f>IF($A463=0,0,+VLOOKUP($F463,spisak!$C$11:$F$30,4,FALSE))</f>
        <v>0</v>
      </c>
      <c r="N463" s="140">
        <f t="shared" ref="N463" si="512">+IF(A463=0,0,"2018")</f>
        <v>0</v>
      </c>
      <c r="O463" s="122">
        <f>IF(C463=0,0,+VLOOKUP($A463,'по изворима и контима'!$A$12:R$499,COLUMN('по изворима и контима'!N:N),FALSE))</f>
        <v>0</v>
      </c>
    </row>
    <row r="464" spans="1:15">
      <c r="A464">
        <f t="shared" si="509"/>
        <v>0</v>
      </c>
      <c r="B464">
        <f t="shared" si="503"/>
        <v>0</v>
      </c>
      <c r="C464" s="121">
        <f>IF(A464=0,0,+spisak!A$4)</f>
        <v>0</v>
      </c>
      <c r="D464">
        <f>IF(A464=0,0,+spisak!C$4)</f>
        <v>0</v>
      </c>
      <c r="E464" s="169">
        <f>IF(A464=0,0,+spisak!#REF!)</f>
        <v>0</v>
      </c>
      <c r="F464">
        <f>IF(A464=0,0,+VLOOKUP($A464,'по изворима и контима'!$A$12:D$499,4,FALSE))</f>
        <v>0</v>
      </c>
      <c r="G464">
        <f>IF(A464=0,0,+VLOOKUP($A464,'по изворима и контима'!$A$12:G$499,5,FALSE))</f>
        <v>0</v>
      </c>
      <c r="H464">
        <f>IF(A464=0,0,+VLOOKUP($A464,'по изворима и контима'!$A$12:H$499,6,FALSE))</f>
        <v>0</v>
      </c>
      <c r="I464">
        <f>IF(A464=0,0,+VLOOKUP($A464,'по изворима и контима'!$A$12:H$499,7,FALSE))</f>
        <v>0</v>
      </c>
      <c r="J464">
        <f>IF(A464=0,0,+VLOOKUP($A464,'по изворима и контима'!$A$12:I$499,8,FALSE))</f>
        <v>0</v>
      </c>
      <c r="K464">
        <f>IF(B464=0,0,+VLOOKUP($A464,'по изворима и контима'!$A$12:J$499,9,FALSE))</f>
        <v>0</v>
      </c>
      <c r="L464">
        <f>IF($A464=0,0,+VLOOKUP($F464,spisak!$C$11:$F$30,3,FALSE))</f>
        <v>0</v>
      </c>
      <c r="M464">
        <f>IF($A464=0,0,+VLOOKUP($F464,spisak!$C$11:$F$30,4,FALSE))</f>
        <v>0</v>
      </c>
      <c r="N464" s="140">
        <f t="shared" ref="N464" si="513">+IF(A464=0,0,"2019")</f>
        <v>0</v>
      </c>
      <c r="O464" s="122">
        <f>IF(C464=0,0,+VLOOKUP($A464,'по изворима и контима'!$A$12:R$499,COLUMN('по изворима и контима'!O:O),FALSE))</f>
        <v>0</v>
      </c>
    </row>
    <row r="465" spans="1:15">
      <c r="A465">
        <f t="shared" si="509"/>
        <v>0</v>
      </c>
      <c r="B465">
        <f t="shared" si="503"/>
        <v>0</v>
      </c>
      <c r="C465" s="121">
        <f>IF(A465=0,0,+spisak!A$4)</f>
        <v>0</v>
      </c>
      <c r="D465">
        <f>IF(A465=0,0,+spisak!C$4)</f>
        <v>0</v>
      </c>
      <c r="E465" s="169">
        <f>IF(A465=0,0,+spisak!#REF!)</f>
        <v>0</v>
      </c>
      <c r="F465">
        <f>IF(A465=0,0,+VLOOKUP($A465,'по изворима и контима'!$A$12:D$499,4,FALSE))</f>
        <v>0</v>
      </c>
      <c r="G465">
        <f>IF(A465=0,0,+VLOOKUP($A465,'по изворима и контима'!$A$12:G$499,5,FALSE))</f>
        <v>0</v>
      </c>
      <c r="H465">
        <f>IF(A465=0,0,+VLOOKUP($A465,'по изворима и контима'!$A$12:H$499,6,FALSE))</f>
        <v>0</v>
      </c>
      <c r="I465">
        <f>IF(A465=0,0,+VLOOKUP($A465,'по изворима и контима'!$A$12:H$499,7,FALSE))</f>
        <v>0</v>
      </c>
      <c r="J465">
        <f>IF(A465=0,0,+VLOOKUP($A465,'по изворима и контима'!$A$12:I$499,8,FALSE))</f>
        <v>0</v>
      </c>
      <c r="K465">
        <f>IF(B465=0,0,+VLOOKUP($A465,'по изворима и контима'!$A$12:J$499,9,FALSE))</f>
        <v>0</v>
      </c>
      <c r="L465">
        <f>IF($A465=0,0,+VLOOKUP($F465,spisak!$C$11:$F$30,3,FALSE))</f>
        <v>0</v>
      </c>
      <c r="M465">
        <f>IF($A465=0,0,+VLOOKUP($F465,spisak!$C$11:$F$30,4,FALSE))</f>
        <v>0</v>
      </c>
      <c r="N465" s="140">
        <f t="shared" ref="N465" si="514">+IF(A465=0,0,"nakon 2019")</f>
        <v>0</v>
      </c>
      <c r="O465" s="122">
        <f>IF(C465=0,0,+VLOOKUP($A465,'по изворима и контима'!$A$12:R$499,COLUMN('по изворима и контима'!P:P),FALSE))</f>
        <v>0</v>
      </c>
    </row>
    <row r="466" spans="1:15">
      <c r="A466">
        <f>+IF(MAX(A$4:A463)&gt;=A$1,0,MAX(A$4:A463)+1)</f>
        <v>0</v>
      </c>
      <c r="B466">
        <f t="shared" si="503"/>
        <v>0</v>
      </c>
      <c r="C466" s="121">
        <f>IF(A466=0,0,+spisak!A$4)</f>
        <v>0</v>
      </c>
      <c r="D466">
        <f>IF(A466=0,0,+spisak!C$4)</f>
        <v>0</v>
      </c>
      <c r="E466" s="169">
        <f>IF(A466=0,0,+spisak!#REF!)</f>
        <v>0</v>
      </c>
      <c r="F466">
        <f>IF(A466=0,0,+VLOOKUP($A466,'по изворима и контима'!$A$12:D$499,4,FALSE))</f>
        <v>0</v>
      </c>
      <c r="G466">
        <f>IF(A466=0,0,+VLOOKUP($A466,'по изворима и контима'!$A$12:G$499,5,FALSE))</f>
        <v>0</v>
      </c>
      <c r="H466">
        <f>IF(A466=0,0,+VLOOKUP($A466,'по изворима и контима'!$A$12:H$499,6,FALSE))</f>
        <v>0</v>
      </c>
      <c r="I466">
        <f>IF(A466=0,0,+VLOOKUP($A466,'по изворима и контима'!$A$12:H$499,7,FALSE))</f>
        <v>0</v>
      </c>
      <c r="J466">
        <f>IF(A466=0,0,+VLOOKUP($A466,'по изворима и контима'!$A$12:I$499,8,FALSE))</f>
        <v>0</v>
      </c>
      <c r="K466">
        <f>IF(B466=0,0,+VLOOKUP($A466,'по изворима и контима'!$A$12:J$499,9,FALSE))</f>
        <v>0</v>
      </c>
      <c r="L466">
        <f>IF($A466=0,0,+VLOOKUP($F466,spisak!$C$11:$F$30,3,FALSE))</f>
        <v>0</v>
      </c>
      <c r="M466">
        <f>IF($A466=0,0,+VLOOKUP($F466,spisak!$C$11:$F$30,4,FALSE))</f>
        <v>0</v>
      </c>
      <c r="N466" s="140">
        <f t="shared" ref="N466" si="515">+IF(A466=0,0,"do 2015")</f>
        <v>0</v>
      </c>
      <c r="O466" s="122">
        <f>IF(A466=0,0,+VLOOKUP($A466,'по изворима и контима'!$A$12:L$499,COLUMN('по изворима и контима'!J:J),FALSE))</f>
        <v>0</v>
      </c>
    </row>
    <row r="467" spans="1:15">
      <c r="A467">
        <f>+A466</f>
        <v>0</v>
      </c>
      <c r="B467">
        <f t="shared" si="503"/>
        <v>0</v>
      </c>
      <c r="C467" s="121">
        <f>IF(A467=0,0,+spisak!A$4)</f>
        <v>0</v>
      </c>
      <c r="D467">
        <f>IF(A467=0,0,+spisak!C$4)</f>
        <v>0</v>
      </c>
      <c r="E467" s="169">
        <f>IF(A467=0,0,+spisak!#REF!)</f>
        <v>0</v>
      </c>
      <c r="F467">
        <f>IF(A467=0,0,+VLOOKUP($A467,'по изворима и контима'!$A$12:D$499,4,FALSE))</f>
        <v>0</v>
      </c>
      <c r="G467">
        <f>IF(A467=0,0,+VLOOKUP($A467,'по изворима и контима'!$A$12:G$499,5,FALSE))</f>
        <v>0</v>
      </c>
      <c r="H467">
        <f>IF(A467=0,0,+VLOOKUP($A467,'по изворима и контима'!$A$12:H$499,6,FALSE))</f>
        <v>0</v>
      </c>
      <c r="I467">
        <f>IF(A467=0,0,+VLOOKUP($A467,'по изворима и контима'!$A$12:H$499,7,FALSE))</f>
        <v>0</v>
      </c>
      <c r="J467">
        <f>IF(A467=0,0,+VLOOKUP($A467,'по изворима и контима'!$A$12:I$499,8,FALSE))</f>
        <v>0</v>
      </c>
      <c r="K467">
        <f>IF(B467=0,0,+VLOOKUP($A467,'по изворима и контима'!$A$12:J$499,9,FALSE))</f>
        <v>0</v>
      </c>
      <c r="L467">
        <f>IF($A467=0,0,+VLOOKUP($F467,spisak!$C$11:$F$30,3,FALSE))</f>
        <v>0</v>
      </c>
      <c r="M467">
        <f>IF($A467=0,0,+VLOOKUP($F467,spisak!$C$11:$F$30,4,FALSE))</f>
        <v>0</v>
      </c>
      <c r="N467" s="140">
        <f t="shared" ref="N467" si="516">+IF(A467=0,0,"2016-plan")</f>
        <v>0</v>
      </c>
      <c r="O467" s="122">
        <f>IF(A467=0,0,+VLOOKUP($A467,'по изворима и контима'!$A$12:R$499,COLUMN('по изворима и контима'!K:K),FALSE))</f>
        <v>0</v>
      </c>
    </row>
    <row r="468" spans="1:15">
      <c r="A468">
        <f t="shared" si="509"/>
        <v>0</v>
      </c>
      <c r="B468">
        <f t="shared" si="503"/>
        <v>0</v>
      </c>
      <c r="C468" s="121">
        <f>IF(A468=0,0,+spisak!A$4)</f>
        <v>0</v>
      </c>
      <c r="D468">
        <f>IF(A468=0,0,+spisak!C$4)</f>
        <v>0</v>
      </c>
      <c r="E468" s="169">
        <f>IF(A468=0,0,+spisak!#REF!)</f>
        <v>0</v>
      </c>
      <c r="F468">
        <f>IF(A468=0,0,+VLOOKUP($A468,'по изворима и контима'!$A$12:D$499,4,FALSE))</f>
        <v>0</v>
      </c>
      <c r="G468">
        <f>IF(A468=0,0,+VLOOKUP($A468,'по изворима и контима'!$A$12:G$499,5,FALSE))</f>
        <v>0</v>
      </c>
      <c r="H468">
        <f>IF(A468=0,0,+VLOOKUP($A468,'по изворима и контима'!$A$12:H$499,6,FALSE))</f>
        <v>0</v>
      </c>
      <c r="I468">
        <f>IF(A468=0,0,+VLOOKUP($A468,'по изворима и контима'!$A$12:H$499,7,FALSE))</f>
        <v>0</v>
      </c>
      <c r="J468">
        <f>IF(A468=0,0,+VLOOKUP($A468,'по изворима и контима'!$A$12:I$499,8,FALSE))</f>
        <v>0</v>
      </c>
      <c r="K468">
        <f>IF(B468=0,0,+VLOOKUP($A468,'по изворима и контима'!$A$12:J$499,9,FALSE))</f>
        <v>0</v>
      </c>
      <c r="L468">
        <f>IF($A468=0,0,+VLOOKUP($F468,spisak!$C$11:$F$30,3,FALSE))</f>
        <v>0</v>
      </c>
      <c r="M468">
        <f>IF($A468=0,0,+VLOOKUP($F468,spisak!$C$11:$F$30,4,FALSE))</f>
        <v>0</v>
      </c>
      <c r="N468" s="140">
        <f t="shared" ref="N468" si="517">+IF(A468=0,0,"2016-procena")</f>
        <v>0</v>
      </c>
      <c r="O468" s="122">
        <f>IF(A468=0,0,+VLOOKUP($A468,'по изворима и контима'!$A$12:R$499,COLUMN('по изворима и контима'!L:L),FALSE))</f>
        <v>0</v>
      </c>
    </row>
    <row r="469" spans="1:15">
      <c r="A469">
        <f t="shared" si="509"/>
        <v>0</v>
      </c>
      <c r="B469">
        <f t="shared" si="503"/>
        <v>0</v>
      </c>
      <c r="C469" s="121">
        <f>IF(A469=0,0,+spisak!A$4)</f>
        <v>0</v>
      </c>
      <c r="D469">
        <f>IF(A469=0,0,+spisak!C$4)</f>
        <v>0</v>
      </c>
      <c r="E469" s="169">
        <f>IF(A469=0,0,+spisak!#REF!)</f>
        <v>0</v>
      </c>
      <c r="F469">
        <f>IF(A469=0,0,+VLOOKUP($A469,'по изворима и контима'!$A$12:D$499,4,FALSE))</f>
        <v>0</v>
      </c>
      <c r="G469">
        <f>IF(A469=0,0,+VLOOKUP($A469,'по изворима и контима'!$A$12:G$499,5,FALSE))</f>
        <v>0</v>
      </c>
      <c r="H469">
        <f>IF(A469=0,0,+VLOOKUP($A469,'по изворима и контима'!$A$12:H$499,6,FALSE))</f>
        <v>0</v>
      </c>
      <c r="I469">
        <f>IF(A469=0,0,+VLOOKUP($A469,'по изворима и контима'!$A$12:H$499,7,FALSE))</f>
        <v>0</v>
      </c>
      <c r="J469">
        <f>IF(A469=0,0,+VLOOKUP($A469,'по изворима и контима'!$A$12:I$499,8,FALSE))</f>
        <v>0</v>
      </c>
      <c r="K469">
        <f>IF(B469=0,0,+VLOOKUP($A469,'по изворима и контима'!$A$12:J$499,9,FALSE))</f>
        <v>0</v>
      </c>
      <c r="L469">
        <f>IF($A469=0,0,+VLOOKUP($F469,spisak!$C$11:$F$30,3,FALSE))</f>
        <v>0</v>
      </c>
      <c r="M469">
        <f>IF($A469=0,0,+VLOOKUP($F469,spisak!$C$11:$F$30,4,FALSE))</f>
        <v>0</v>
      </c>
      <c r="N469" s="140">
        <f t="shared" ref="N469" si="518">+IF(A469=0,0,"2017")</f>
        <v>0</v>
      </c>
      <c r="O469" s="122">
        <f>IF(A469=0,0,+VLOOKUP($A469,'по изворима и контима'!$A$12:R$499,COLUMN('по изворима и контима'!M:M),FALSE))</f>
        <v>0</v>
      </c>
    </row>
    <row r="470" spans="1:15">
      <c r="A470">
        <f t="shared" si="509"/>
        <v>0</v>
      </c>
      <c r="B470">
        <f t="shared" si="503"/>
        <v>0</v>
      </c>
      <c r="C470" s="121">
        <f>IF(A470=0,0,+spisak!A$4)</f>
        <v>0</v>
      </c>
      <c r="D470">
        <f>IF(A470=0,0,+spisak!C$4)</f>
        <v>0</v>
      </c>
      <c r="E470" s="169">
        <f>IF(A470=0,0,+spisak!#REF!)</f>
        <v>0</v>
      </c>
      <c r="F470">
        <f>IF(A470=0,0,+VLOOKUP($A470,'по изворима и контима'!$A$12:D$499,4,FALSE))</f>
        <v>0</v>
      </c>
      <c r="G470">
        <f>IF(A470=0,0,+VLOOKUP($A470,'по изворима и контима'!$A$12:G$499,5,FALSE))</f>
        <v>0</v>
      </c>
      <c r="H470">
        <f>IF(A470=0,0,+VLOOKUP($A470,'по изворима и контима'!$A$12:H$499,6,FALSE))</f>
        <v>0</v>
      </c>
      <c r="I470">
        <f>IF(A470=0,0,+VLOOKUP($A470,'по изворима и контима'!$A$12:H$499,7,FALSE))</f>
        <v>0</v>
      </c>
      <c r="J470">
        <f>IF(A470=0,0,+VLOOKUP($A470,'по изворима и контима'!$A$12:I$499,8,FALSE))</f>
        <v>0</v>
      </c>
      <c r="K470">
        <f>IF(B470=0,0,+VLOOKUP($A470,'по изворима и контима'!$A$12:J$499,9,FALSE))</f>
        <v>0</v>
      </c>
      <c r="L470">
        <f>IF($A470=0,0,+VLOOKUP($F470,spisak!$C$11:$F$30,3,FALSE))</f>
        <v>0</v>
      </c>
      <c r="M470">
        <f>IF($A470=0,0,+VLOOKUP($F470,spisak!$C$11:$F$30,4,FALSE))</f>
        <v>0</v>
      </c>
      <c r="N470" s="140">
        <f t="shared" ref="N470" si="519">+IF(A470=0,0,"2018")</f>
        <v>0</v>
      </c>
      <c r="O470" s="122">
        <f>IF(C470=0,0,+VLOOKUP($A470,'по изворима и контима'!$A$12:R$499,COLUMN('по изворима и контима'!N:N),FALSE))</f>
        <v>0</v>
      </c>
    </row>
    <row r="471" spans="1:15">
      <c r="A471">
        <f t="shared" si="509"/>
        <v>0</v>
      </c>
      <c r="B471">
        <f t="shared" si="503"/>
        <v>0</v>
      </c>
      <c r="C471" s="121">
        <f>IF(A471=0,0,+spisak!A$4)</f>
        <v>0</v>
      </c>
      <c r="D471">
        <f>IF(A471=0,0,+spisak!C$4)</f>
        <v>0</v>
      </c>
      <c r="E471" s="169">
        <f>IF(A471=0,0,+spisak!#REF!)</f>
        <v>0</v>
      </c>
      <c r="F471">
        <f>IF(A471=0,0,+VLOOKUP($A471,'по изворима и контима'!$A$12:D$499,4,FALSE))</f>
        <v>0</v>
      </c>
      <c r="G471">
        <f>IF(A471=0,0,+VLOOKUP($A471,'по изворима и контима'!$A$12:G$499,5,FALSE))</f>
        <v>0</v>
      </c>
      <c r="H471">
        <f>IF(A471=0,0,+VLOOKUP($A471,'по изворима и контима'!$A$12:H$499,6,FALSE))</f>
        <v>0</v>
      </c>
      <c r="I471">
        <f>IF(A471=0,0,+VLOOKUP($A471,'по изворима и контима'!$A$12:H$499,7,FALSE))</f>
        <v>0</v>
      </c>
      <c r="J471">
        <f>IF(A471=0,0,+VLOOKUP($A471,'по изворима и контима'!$A$12:I$499,8,FALSE))</f>
        <v>0</v>
      </c>
      <c r="K471">
        <f>IF(B471=0,0,+VLOOKUP($A471,'по изворима и контима'!$A$12:J$499,9,FALSE))</f>
        <v>0</v>
      </c>
      <c r="L471">
        <f>IF($A471=0,0,+VLOOKUP($F471,spisak!$C$11:$F$30,3,FALSE))</f>
        <v>0</v>
      </c>
      <c r="M471">
        <f>IF($A471=0,0,+VLOOKUP($F471,spisak!$C$11:$F$30,4,FALSE))</f>
        <v>0</v>
      </c>
      <c r="N471" s="140">
        <f t="shared" ref="N471" si="520">+IF(A471=0,0,"2019")</f>
        <v>0</v>
      </c>
      <c r="O471" s="122">
        <f>IF(C471=0,0,+VLOOKUP($A471,'по изворима и контима'!$A$12:R$499,COLUMN('по изворима и контима'!O:O),FALSE))</f>
        <v>0</v>
      </c>
    </row>
    <row r="472" spans="1:15">
      <c r="A472">
        <f t="shared" si="509"/>
        <v>0</v>
      </c>
      <c r="B472">
        <f t="shared" si="503"/>
        <v>0</v>
      </c>
      <c r="C472" s="121">
        <f>IF(A472=0,0,+spisak!A$4)</f>
        <v>0</v>
      </c>
      <c r="D472">
        <f>IF(A472=0,0,+spisak!C$4)</f>
        <v>0</v>
      </c>
      <c r="E472" s="169">
        <f>IF(A472=0,0,+spisak!#REF!)</f>
        <v>0</v>
      </c>
      <c r="F472">
        <f>IF(A472=0,0,+VLOOKUP($A472,'по изворима и контима'!$A$12:D$499,4,FALSE))</f>
        <v>0</v>
      </c>
      <c r="G472">
        <f>IF(A472=0,0,+VLOOKUP($A472,'по изворима и контима'!$A$12:G$499,5,FALSE))</f>
        <v>0</v>
      </c>
      <c r="H472">
        <f>IF(A472=0,0,+VLOOKUP($A472,'по изворима и контима'!$A$12:H$499,6,FALSE))</f>
        <v>0</v>
      </c>
      <c r="I472">
        <f>IF(A472=0,0,+VLOOKUP($A472,'по изворима и контима'!$A$12:H$499,7,FALSE))</f>
        <v>0</v>
      </c>
      <c r="J472">
        <f>IF(A472=0,0,+VLOOKUP($A472,'по изворима и контима'!$A$12:I$499,8,FALSE))</f>
        <v>0</v>
      </c>
      <c r="K472">
        <f>IF(B472=0,0,+VLOOKUP($A472,'по изворима и контима'!$A$12:J$499,9,FALSE))</f>
        <v>0</v>
      </c>
      <c r="L472">
        <f>IF($A472=0,0,+VLOOKUP($F472,spisak!$C$11:$F$30,3,FALSE))</f>
        <v>0</v>
      </c>
      <c r="M472">
        <f>IF($A472=0,0,+VLOOKUP($F472,spisak!$C$11:$F$30,4,FALSE))</f>
        <v>0</v>
      </c>
      <c r="N472" s="140">
        <f t="shared" ref="N472" si="521">+IF(A472=0,0,"nakon 2019")</f>
        <v>0</v>
      </c>
      <c r="O472" s="122">
        <f>IF(C472=0,0,+VLOOKUP($A472,'по изворима и контима'!$A$12:R$499,COLUMN('по изворима и контима'!P:P),FALSE))</f>
        <v>0</v>
      </c>
    </row>
    <row r="473" spans="1:15">
      <c r="A473">
        <f>+IF(MAX(A$4:A470)&gt;=A$1,0,MAX(A$4:A470)+1)</f>
        <v>0</v>
      </c>
      <c r="B473">
        <f t="shared" si="503"/>
        <v>0</v>
      </c>
      <c r="C473" s="121">
        <f>IF(A473=0,0,+spisak!A$4)</f>
        <v>0</v>
      </c>
      <c r="D473">
        <f>IF(A473=0,0,+spisak!C$4)</f>
        <v>0</v>
      </c>
      <c r="E473" s="169">
        <f>IF(A473=0,0,+spisak!#REF!)</f>
        <v>0</v>
      </c>
      <c r="F473">
        <f>IF(A473=0,0,+VLOOKUP($A473,'по изворима и контима'!$A$12:D$499,4,FALSE))</f>
        <v>0</v>
      </c>
      <c r="G473">
        <f>IF(A473=0,0,+VLOOKUP($A473,'по изворима и контима'!$A$12:G$499,5,FALSE))</f>
        <v>0</v>
      </c>
      <c r="H473">
        <f>IF(A473=0,0,+VLOOKUP($A473,'по изворима и контима'!$A$12:H$499,6,FALSE))</f>
        <v>0</v>
      </c>
      <c r="I473">
        <f>IF(A473=0,0,+VLOOKUP($A473,'по изворима и контима'!$A$12:H$499,7,FALSE))</f>
        <v>0</v>
      </c>
      <c r="J473">
        <f>IF(A473=0,0,+VLOOKUP($A473,'по изворима и контима'!$A$12:I$499,8,FALSE))</f>
        <v>0</v>
      </c>
      <c r="K473">
        <f>IF(B473=0,0,+VLOOKUP($A473,'по изворима и контима'!$A$12:J$499,9,FALSE))</f>
        <v>0</v>
      </c>
      <c r="L473">
        <f>IF($A473=0,0,+VLOOKUP($F473,spisak!$C$11:$F$30,3,FALSE))</f>
        <v>0</v>
      </c>
      <c r="M473">
        <f>IF($A473=0,0,+VLOOKUP($F473,spisak!$C$11:$F$30,4,FALSE))</f>
        <v>0</v>
      </c>
      <c r="N473" s="140">
        <f t="shared" ref="N473" si="522">+IF(A473=0,0,"do 2015")</f>
        <v>0</v>
      </c>
      <c r="O473" s="122">
        <f>IF(A473=0,0,+VLOOKUP($A473,'по изворима и контима'!$A$12:L$499,COLUMN('по изворима и контима'!J:J),FALSE))</f>
        <v>0</v>
      </c>
    </row>
    <row r="474" spans="1:15">
      <c r="A474">
        <f t="shared" ref="A474:A479" si="523">+A473</f>
        <v>0</v>
      </c>
      <c r="B474">
        <f t="shared" si="503"/>
        <v>0</v>
      </c>
      <c r="C474" s="121">
        <f>IF(A474=0,0,+spisak!A$4)</f>
        <v>0</v>
      </c>
      <c r="D474">
        <f>IF(A474=0,0,+spisak!C$4)</f>
        <v>0</v>
      </c>
      <c r="E474" s="169">
        <f>IF(A474=0,0,+spisak!#REF!)</f>
        <v>0</v>
      </c>
      <c r="F474">
        <f>IF(A474=0,0,+VLOOKUP($A474,'по изворима и контима'!$A$12:D$499,4,FALSE))</f>
        <v>0</v>
      </c>
      <c r="G474">
        <f>IF(A474=0,0,+VLOOKUP($A474,'по изворима и контима'!$A$12:G$499,5,FALSE))</f>
        <v>0</v>
      </c>
      <c r="H474">
        <f>IF(A474=0,0,+VLOOKUP($A474,'по изворима и контима'!$A$12:H$499,6,FALSE))</f>
        <v>0</v>
      </c>
      <c r="I474">
        <f>IF(A474=0,0,+VLOOKUP($A474,'по изворима и контима'!$A$12:H$499,7,FALSE))</f>
        <v>0</v>
      </c>
      <c r="J474">
        <f>IF(A474=0,0,+VLOOKUP($A474,'по изворима и контима'!$A$12:I$499,8,FALSE))</f>
        <v>0</v>
      </c>
      <c r="K474">
        <f>IF(B474=0,0,+VLOOKUP($A474,'по изворима и контима'!$A$12:J$499,9,FALSE))</f>
        <v>0</v>
      </c>
      <c r="L474">
        <f>IF($A474=0,0,+VLOOKUP($F474,spisak!$C$11:$F$30,3,FALSE))</f>
        <v>0</v>
      </c>
      <c r="M474">
        <f>IF($A474=0,0,+VLOOKUP($F474,spisak!$C$11:$F$30,4,FALSE))</f>
        <v>0</v>
      </c>
      <c r="N474" s="140">
        <f t="shared" ref="N474" si="524">+IF(A474=0,0,"2016-plan")</f>
        <v>0</v>
      </c>
      <c r="O474" s="122">
        <f>IF(A474=0,0,+VLOOKUP($A474,'по изворима и контима'!$A$12:R$499,COLUMN('по изворима и контима'!K:K),FALSE))</f>
        <v>0</v>
      </c>
    </row>
    <row r="475" spans="1:15">
      <c r="A475">
        <f t="shared" si="523"/>
        <v>0</v>
      </c>
      <c r="B475">
        <f t="shared" si="503"/>
        <v>0</v>
      </c>
      <c r="C475" s="121">
        <f>IF(A475=0,0,+spisak!A$4)</f>
        <v>0</v>
      </c>
      <c r="D475">
        <f>IF(A475=0,0,+spisak!C$4)</f>
        <v>0</v>
      </c>
      <c r="E475" s="169">
        <f>IF(A475=0,0,+spisak!#REF!)</f>
        <v>0</v>
      </c>
      <c r="F475">
        <f>IF(A475=0,0,+VLOOKUP($A475,'по изворима и контима'!$A$12:D$499,4,FALSE))</f>
        <v>0</v>
      </c>
      <c r="G475">
        <f>IF(A475=0,0,+VLOOKUP($A475,'по изворима и контима'!$A$12:G$499,5,FALSE))</f>
        <v>0</v>
      </c>
      <c r="H475">
        <f>IF(A475=0,0,+VLOOKUP($A475,'по изворима и контима'!$A$12:H$499,6,FALSE))</f>
        <v>0</v>
      </c>
      <c r="I475">
        <f>IF(A475=0,0,+VLOOKUP($A475,'по изворима и контима'!$A$12:H$499,7,FALSE))</f>
        <v>0</v>
      </c>
      <c r="J475">
        <f>IF(A475=0,0,+VLOOKUP($A475,'по изворима и контима'!$A$12:I$499,8,FALSE))</f>
        <v>0</v>
      </c>
      <c r="K475">
        <f>IF(B475=0,0,+VLOOKUP($A475,'по изворима и контима'!$A$12:J$499,9,FALSE))</f>
        <v>0</v>
      </c>
      <c r="L475">
        <f>IF($A475=0,0,+VLOOKUP($F475,spisak!$C$11:$F$30,3,FALSE))</f>
        <v>0</v>
      </c>
      <c r="M475">
        <f>IF($A475=0,0,+VLOOKUP($F475,spisak!$C$11:$F$30,4,FALSE))</f>
        <v>0</v>
      </c>
      <c r="N475" s="140">
        <f t="shared" ref="N475" si="525">+IF(A475=0,0,"2016-procena")</f>
        <v>0</v>
      </c>
      <c r="O475" s="122">
        <f>IF(A475=0,0,+VLOOKUP($A475,'по изворима и контима'!$A$12:R$499,COLUMN('по изворима и контима'!L:L),FALSE))</f>
        <v>0</v>
      </c>
    </row>
    <row r="476" spans="1:15">
      <c r="A476">
        <f t="shared" si="523"/>
        <v>0</v>
      </c>
      <c r="B476">
        <f t="shared" si="503"/>
        <v>0</v>
      </c>
      <c r="C476" s="121">
        <f>IF(A476=0,0,+spisak!A$4)</f>
        <v>0</v>
      </c>
      <c r="D476">
        <f>IF(A476=0,0,+spisak!C$4)</f>
        <v>0</v>
      </c>
      <c r="E476" s="169">
        <f>IF(A476=0,0,+spisak!#REF!)</f>
        <v>0</v>
      </c>
      <c r="F476">
        <f>IF(A476=0,0,+VLOOKUP($A476,'по изворима и контима'!$A$12:D$499,4,FALSE))</f>
        <v>0</v>
      </c>
      <c r="G476">
        <f>IF(A476=0,0,+VLOOKUP($A476,'по изворима и контима'!$A$12:G$499,5,FALSE))</f>
        <v>0</v>
      </c>
      <c r="H476">
        <f>IF(A476=0,0,+VLOOKUP($A476,'по изворима и контима'!$A$12:H$499,6,FALSE))</f>
        <v>0</v>
      </c>
      <c r="I476">
        <f>IF(A476=0,0,+VLOOKUP($A476,'по изворима и контима'!$A$12:H$499,7,FALSE))</f>
        <v>0</v>
      </c>
      <c r="J476">
        <f>IF(A476=0,0,+VLOOKUP($A476,'по изворима и контима'!$A$12:I$499,8,FALSE))</f>
        <v>0</v>
      </c>
      <c r="K476">
        <f>IF(B476=0,0,+VLOOKUP($A476,'по изворима и контима'!$A$12:J$499,9,FALSE))</f>
        <v>0</v>
      </c>
      <c r="L476">
        <f>IF($A476=0,0,+VLOOKUP($F476,spisak!$C$11:$F$30,3,FALSE))</f>
        <v>0</v>
      </c>
      <c r="M476">
        <f>IF($A476=0,0,+VLOOKUP($F476,spisak!$C$11:$F$30,4,FALSE))</f>
        <v>0</v>
      </c>
      <c r="N476" s="140">
        <f t="shared" ref="N476" si="526">+IF(A476=0,0,"2017")</f>
        <v>0</v>
      </c>
      <c r="O476" s="122">
        <f>IF(A476=0,0,+VLOOKUP($A476,'по изворима и контима'!$A$12:R$499,COLUMN('по изворима и контима'!M:M),FALSE))</f>
        <v>0</v>
      </c>
    </row>
    <row r="477" spans="1:15">
      <c r="A477">
        <f t="shared" si="523"/>
        <v>0</v>
      </c>
      <c r="B477">
        <f t="shared" si="503"/>
        <v>0</v>
      </c>
      <c r="C477" s="121">
        <f>IF(A477=0,0,+spisak!A$4)</f>
        <v>0</v>
      </c>
      <c r="D477">
        <f>IF(A477=0,0,+spisak!C$4)</f>
        <v>0</v>
      </c>
      <c r="E477" s="169">
        <f>IF(A477=0,0,+spisak!#REF!)</f>
        <v>0</v>
      </c>
      <c r="F477">
        <f>IF(A477=0,0,+VLOOKUP($A477,'по изворима и контима'!$A$12:D$499,4,FALSE))</f>
        <v>0</v>
      </c>
      <c r="G477">
        <f>IF(A477=0,0,+VLOOKUP($A477,'по изворима и контима'!$A$12:G$499,5,FALSE))</f>
        <v>0</v>
      </c>
      <c r="H477">
        <f>IF(A477=0,0,+VLOOKUP($A477,'по изворима и контима'!$A$12:H$499,6,FALSE))</f>
        <v>0</v>
      </c>
      <c r="I477">
        <f>IF(A477=0,0,+VLOOKUP($A477,'по изворима и контима'!$A$12:H$499,7,FALSE))</f>
        <v>0</v>
      </c>
      <c r="J477">
        <f>IF(A477=0,0,+VLOOKUP($A477,'по изворима и контима'!$A$12:I$499,8,FALSE))</f>
        <v>0</v>
      </c>
      <c r="K477">
        <f>IF(B477=0,0,+VLOOKUP($A477,'по изворима и контима'!$A$12:J$499,9,FALSE))</f>
        <v>0</v>
      </c>
      <c r="L477">
        <f>IF($A477=0,0,+VLOOKUP($F477,spisak!$C$11:$F$30,3,FALSE))</f>
        <v>0</v>
      </c>
      <c r="M477">
        <f>IF($A477=0,0,+VLOOKUP($F477,spisak!$C$11:$F$30,4,FALSE))</f>
        <v>0</v>
      </c>
      <c r="N477" s="140">
        <f t="shared" ref="N477" si="527">+IF(A477=0,0,"2018")</f>
        <v>0</v>
      </c>
      <c r="O477" s="122">
        <f>IF(C477=0,0,+VLOOKUP($A477,'по изворима и контима'!$A$12:R$499,COLUMN('по изворима и контима'!N:N),FALSE))</f>
        <v>0</v>
      </c>
    </row>
    <row r="478" spans="1:15">
      <c r="A478">
        <f t="shared" si="523"/>
        <v>0</v>
      </c>
      <c r="B478">
        <f t="shared" si="503"/>
        <v>0</v>
      </c>
      <c r="C478" s="121">
        <f>IF(A478=0,0,+spisak!A$4)</f>
        <v>0</v>
      </c>
      <c r="D478">
        <f>IF(A478=0,0,+spisak!C$4)</f>
        <v>0</v>
      </c>
      <c r="E478" s="169">
        <f>IF(A478=0,0,+spisak!#REF!)</f>
        <v>0</v>
      </c>
      <c r="F478">
        <f>IF(A478=0,0,+VLOOKUP($A478,'по изворима и контима'!$A$12:D$499,4,FALSE))</f>
        <v>0</v>
      </c>
      <c r="G478">
        <f>IF(A478=0,0,+VLOOKUP($A478,'по изворима и контима'!$A$12:G$499,5,FALSE))</f>
        <v>0</v>
      </c>
      <c r="H478">
        <f>IF(A478=0,0,+VLOOKUP($A478,'по изворима и контима'!$A$12:H$499,6,FALSE))</f>
        <v>0</v>
      </c>
      <c r="I478">
        <f>IF(A478=0,0,+VLOOKUP($A478,'по изворима и контима'!$A$12:H$499,7,FALSE))</f>
        <v>0</v>
      </c>
      <c r="J478">
        <f>IF(A478=0,0,+VLOOKUP($A478,'по изворима и контима'!$A$12:I$499,8,FALSE))</f>
        <v>0</v>
      </c>
      <c r="K478">
        <f>IF(B478=0,0,+VLOOKUP($A478,'по изворима и контима'!$A$12:J$499,9,FALSE))</f>
        <v>0</v>
      </c>
      <c r="L478">
        <f>IF($A478=0,0,+VLOOKUP($F478,spisak!$C$11:$F$30,3,FALSE))</f>
        <v>0</v>
      </c>
      <c r="M478">
        <f>IF($A478=0,0,+VLOOKUP($F478,spisak!$C$11:$F$30,4,FALSE))</f>
        <v>0</v>
      </c>
      <c r="N478" s="140">
        <f t="shared" ref="N478" si="528">+IF(A478=0,0,"2019")</f>
        <v>0</v>
      </c>
      <c r="O478" s="122">
        <f>IF(C478=0,0,+VLOOKUP($A478,'по изворима и контима'!$A$12:R$499,COLUMN('по изворима и контима'!O:O),FALSE))</f>
        <v>0</v>
      </c>
    </row>
    <row r="479" spans="1:15">
      <c r="A479">
        <f t="shared" si="523"/>
        <v>0</v>
      </c>
      <c r="B479">
        <f t="shared" si="503"/>
        <v>0</v>
      </c>
      <c r="C479" s="121">
        <f>IF(A479=0,0,+spisak!A$4)</f>
        <v>0</v>
      </c>
      <c r="D479">
        <f>IF(A479=0,0,+spisak!C$4)</f>
        <v>0</v>
      </c>
      <c r="E479" s="169">
        <f>IF(A479=0,0,+spisak!#REF!)</f>
        <v>0</v>
      </c>
      <c r="F479">
        <f>IF(A479=0,0,+VLOOKUP($A479,'по изворима и контима'!$A$12:D$499,4,FALSE))</f>
        <v>0</v>
      </c>
      <c r="G479">
        <f>IF(A479=0,0,+VLOOKUP($A479,'по изворима и контима'!$A$12:G$499,5,FALSE))</f>
        <v>0</v>
      </c>
      <c r="H479">
        <f>IF(A479=0,0,+VLOOKUP($A479,'по изворима и контима'!$A$12:H$499,6,FALSE))</f>
        <v>0</v>
      </c>
      <c r="I479">
        <f>IF(A479=0,0,+VLOOKUP($A479,'по изворима и контима'!$A$12:H$499,7,FALSE))</f>
        <v>0</v>
      </c>
      <c r="J479">
        <f>IF(A479=0,0,+VLOOKUP($A479,'по изворима и контима'!$A$12:I$499,8,FALSE))</f>
        <v>0</v>
      </c>
      <c r="K479">
        <f>IF(B479=0,0,+VLOOKUP($A479,'по изворима и контима'!$A$12:J$499,9,FALSE))</f>
        <v>0</v>
      </c>
      <c r="L479">
        <f>IF($A479=0,0,+VLOOKUP($F479,spisak!$C$11:$F$30,3,FALSE))</f>
        <v>0</v>
      </c>
      <c r="M479">
        <f>IF($A479=0,0,+VLOOKUP($F479,spisak!$C$11:$F$30,4,FALSE))</f>
        <v>0</v>
      </c>
      <c r="N479" s="140">
        <f t="shared" ref="N479" si="529">+IF(A479=0,0,"nakon 2019")</f>
        <v>0</v>
      </c>
      <c r="O479" s="122">
        <f>IF(C479=0,0,+VLOOKUP($A479,'по изворима и контима'!$A$12:R$499,COLUMN('по изворима и контима'!P:P),FALSE))</f>
        <v>0</v>
      </c>
    </row>
    <row r="480" spans="1:15">
      <c r="A480">
        <f>+IF(ISBLANK('по изворима и контима'!D488)=TRUE,0,1)</f>
        <v>0</v>
      </c>
      <c r="B480">
        <f t="shared" si="503"/>
        <v>0</v>
      </c>
      <c r="C480" s="121">
        <f>IF(A480=0,0,+spisak!A$4)</f>
        <v>0</v>
      </c>
      <c r="D480">
        <f>IF(A480=0,0,+spisak!C$4)</f>
        <v>0</v>
      </c>
      <c r="E480" s="169">
        <f>IF(A480=0,0,+spisak!#REF!)</f>
        <v>0</v>
      </c>
      <c r="F480">
        <f>IF(A480=0,0,+VLOOKUP($A480,'по изворима и контима'!$A$12:D$499,4,FALSE))</f>
        <v>0</v>
      </c>
      <c r="G480">
        <f>IF(A480=0,0,+VLOOKUP($A480,'по изворима и контима'!$A$12:G$499,5,FALSE))</f>
        <v>0</v>
      </c>
      <c r="H480">
        <f>IF(A480=0,0,+VLOOKUP($A480,'по изворима и контима'!$A$12:H$499,6,FALSE))</f>
        <v>0</v>
      </c>
      <c r="I480">
        <f>IF(A480=0,0,+VLOOKUP($A480,'по изворима и контима'!$A$12:H$499,7,FALSE))</f>
        <v>0</v>
      </c>
      <c r="J480">
        <f>IF(A480=0,0,+VLOOKUP($A480,'по изворима и контима'!$A$12:I$499,8,FALSE))</f>
        <v>0</v>
      </c>
      <c r="K480">
        <f>IF(B480=0,0,+VLOOKUP($A480,'по изворима и контима'!$A$12:J$499,9,FALSE))</f>
        <v>0</v>
      </c>
      <c r="L480">
        <f>IF($A480=0,0,+VLOOKUP($F480,spisak!$C$11:$F$30,3,FALSE))</f>
        <v>0</v>
      </c>
      <c r="M480">
        <f>IF($A480=0,0,+VLOOKUP($F480,spisak!$C$11:$F$30,4,FALSE))</f>
        <v>0</v>
      </c>
      <c r="N480" s="140">
        <f t="shared" ref="N480" si="530">+IF(A480=0,0,"do 2015")</f>
        <v>0</v>
      </c>
      <c r="O480" s="122">
        <f>IF(A480=0,0,+VLOOKUP($A480,'по изворима и контима'!$A$12:L$499,COLUMN('по изворима и контима'!J:J),FALSE))</f>
        <v>0</v>
      </c>
    </row>
    <row r="481" spans="1:15">
      <c r="A481">
        <f t="shared" ref="A481:A486" si="531">+A480</f>
        <v>0</v>
      </c>
      <c r="B481">
        <f t="shared" si="503"/>
        <v>0</v>
      </c>
      <c r="C481" s="121">
        <f>IF(A481=0,0,+spisak!A$4)</f>
        <v>0</v>
      </c>
      <c r="D481">
        <f>IF(A481=0,0,+spisak!C$4)</f>
        <v>0</v>
      </c>
      <c r="E481" s="169">
        <f>IF(A481=0,0,+spisak!#REF!)</f>
        <v>0</v>
      </c>
      <c r="F481">
        <f>IF(A481=0,0,+VLOOKUP($A481,'по изворима и контима'!$A$12:D$499,4,FALSE))</f>
        <v>0</v>
      </c>
      <c r="G481">
        <f>IF(A481=0,0,+VLOOKUP($A481,'по изворима и контима'!$A$12:G$499,5,FALSE))</f>
        <v>0</v>
      </c>
      <c r="H481">
        <f>IF(A481=0,0,+VLOOKUP($A481,'по изворима и контима'!$A$12:H$499,6,FALSE))</f>
        <v>0</v>
      </c>
      <c r="I481">
        <f>IF(A481=0,0,+VLOOKUP($A481,'по изворима и контима'!$A$12:H$499,7,FALSE))</f>
        <v>0</v>
      </c>
      <c r="J481">
        <f>IF(A481=0,0,+VLOOKUP($A481,'по изворима и контима'!$A$12:I$499,8,FALSE))</f>
        <v>0</v>
      </c>
      <c r="K481">
        <f>IF(B481=0,0,+VLOOKUP($A481,'по изворима и контима'!$A$12:J$499,9,FALSE))</f>
        <v>0</v>
      </c>
      <c r="L481">
        <f>IF($A481=0,0,+VLOOKUP($F481,spisak!$C$11:$F$30,3,FALSE))</f>
        <v>0</v>
      </c>
      <c r="M481">
        <f>IF($A481=0,0,+VLOOKUP($F481,spisak!$C$11:$F$30,4,FALSE))</f>
        <v>0</v>
      </c>
      <c r="N481" s="140">
        <f t="shared" ref="N481" si="532">+IF(A481=0,0,"2016-plan")</f>
        <v>0</v>
      </c>
      <c r="O481" s="122">
        <f>IF(A481=0,0,+VLOOKUP($A481,'по изворима и контима'!$A$12:R$499,COLUMN('по изворима и контима'!K:K),FALSE))</f>
        <v>0</v>
      </c>
    </row>
    <row r="482" spans="1:15">
      <c r="A482">
        <f t="shared" si="531"/>
        <v>0</v>
      </c>
      <c r="B482">
        <f t="shared" si="503"/>
        <v>0</v>
      </c>
      <c r="C482" s="121">
        <f>IF(A482=0,0,+spisak!A$4)</f>
        <v>0</v>
      </c>
      <c r="D482">
        <f>IF(A482=0,0,+spisak!C$4)</f>
        <v>0</v>
      </c>
      <c r="E482" s="169">
        <f>IF(A482=0,0,+spisak!#REF!)</f>
        <v>0</v>
      </c>
      <c r="F482">
        <f>IF(A482=0,0,+VLOOKUP($A482,'по изворима и контима'!$A$12:D$499,4,FALSE))</f>
        <v>0</v>
      </c>
      <c r="G482">
        <f>IF(A482=0,0,+VLOOKUP($A482,'по изворима и контима'!$A$12:G$499,5,FALSE))</f>
        <v>0</v>
      </c>
      <c r="H482">
        <f>IF(A482=0,0,+VLOOKUP($A482,'по изворима и контима'!$A$12:H$499,6,FALSE))</f>
        <v>0</v>
      </c>
      <c r="I482">
        <f>IF(A482=0,0,+VLOOKUP($A482,'по изворима и контима'!$A$12:H$499,7,FALSE))</f>
        <v>0</v>
      </c>
      <c r="J482">
        <f>IF(A482=0,0,+VLOOKUP($A482,'по изворима и контима'!$A$12:I$499,8,FALSE))</f>
        <v>0</v>
      </c>
      <c r="K482">
        <f>IF(B482=0,0,+VLOOKUP($A482,'по изворима и контима'!$A$12:J$499,9,FALSE))</f>
        <v>0</v>
      </c>
      <c r="L482">
        <f>IF($A482=0,0,+VLOOKUP($F482,spisak!$C$11:$F$30,3,FALSE))</f>
        <v>0</v>
      </c>
      <c r="M482">
        <f>IF($A482=0,0,+VLOOKUP($F482,spisak!$C$11:$F$30,4,FALSE))</f>
        <v>0</v>
      </c>
      <c r="N482" s="140">
        <f t="shared" ref="N482" si="533">+IF(A482=0,0,"2016-procena")</f>
        <v>0</v>
      </c>
      <c r="O482" s="122">
        <f>IF(A482=0,0,+VLOOKUP($A482,'по изворима и контима'!$A$12:R$499,COLUMN('по изворима и контима'!L:L),FALSE))</f>
        <v>0</v>
      </c>
    </row>
    <row r="483" spans="1:15">
      <c r="A483">
        <f t="shared" si="531"/>
        <v>0</v>
      </c>
      <c r="B483">
        <f t="shared" si="503"/>
        <v>0</v>
      </c>
      <c r="C483" s="121">
        <f>IF(A483=0,0,+spisak!A$4)</f>
        <v>0</v>
      </c>
      <c r="D483">
        <f>IF(A483=0,0,+spisak!C$4)</f>
        <v>0</v>
      </c>
      <c r="E483" s="169">
        <f>IF(A483=0,0,+spisak!#REF!)</f>
        <v>0</v>
      </c>
      <c r="F483">
        <f>IF(A483=0,0,+VLOOKUP($A483,'по изворима и контима'!$A$12:D$499,4,FALSE))</f>
        <v>0</v>
      </c>
      <c r="G483">
        <f>IF(A483=0,0,+VLOOKUP($A483,'по изворима и контима'!$A$12:G$499,5,FALSE))</f>
        <v>0</v>
      </c>
      <c r="H483">
        <f>IF(A483=0,0,+VLOOKUP($A483,'по изворима и контима'!$A$12:H$499,6,FALSE))</f>
        <v>0</v>
      </c>
      <c r="I483">
        <f>IF(A483=0,0,+VLOOKUP($A483,'по изворима и контима'!$A$12:H$499,7,FALSE))</f>
        <v>0</v>
      </c>
      <c r="J483">
        <f>IF(A483=0,0,+VLOOKUP($A483,'по изворима и контима'!$A$12:I$499,8,FALSE))</f>
        <v>0</v>
      </c>
      <c r="K483">
        <f>IF(B483=0,0,+VLOOKUP($A483,'по изворима и контима'!$A$12:J$499,9,FALSE))</f>
        <v>0</v>
      </c>
      <c r="L483">
        <f>IF($A483=0,0,+VLOOKUP($F483,spisak!$C$11:$F$30,3,FALSE))</f>
        <v>0</v>
      </c>
      <c r="M483">
        <f>IF($A483=0,0,+VLOOKUP($F483,spisak!$C$11:$F$30,4,FALSE))</f>
        <v>0</v>
      </c>
      <c r="N483" s="140">
        <f t="shared" ref="N483" si="534">+IF(A483=0,0,"2017")</f>
        <v>0</v>
      </c>
      <c r="O483" s="122">
        <f>IF(A483=0,0,+VLOOKUP($A483,'по изворима и контима'!$A$12:R$499,COLUMN('по изворима и контима'!M:M),FALSE))</f>
        <v>0</v>
      </c>
    </row>
    <row r="484" spans="1:15">
      <c r="A484">
        <f t="shared" si="531"/>
        <v>0</v>
      </c>
      <c r="B484">
        <f t="shared" si="503"/>
        <v>0</v>
      </c>
      <c r="C484" s="121">
        <f>IF(A484=0,0,+spisak!A$4)</f>
        <v>0</v>
      </c>
      <c r="D484">
        <f>IF(A484=0,0,+spisak!C$4)</f>
        <v>0</v>
      </c>
      <c r="E484" s="169">
        <f>IF(A484=0,0,+spisak!#REF!)</f>
        <v>0</v>
      </c>
      <c r="F484">
        <f>IF(A484=0,0,+VLOOKUP($A484,'по изворима и контима'!$A$12:D$499,4,FALSE))</f>
        <v>0</v>
      </c>
      <c r="G484">
        <f>IF(A484=0,0,+VLOOKUP($A484,'по изворима и контима'!$A$12:G$499,5,FALSE))</f>
        <v>0</v>
      </c>
      <c r="H484">
        <f>IF(A484=0,0,+VLOOKUP($A484,'по изворима и контима'!$A$12:H$499,6,FALSE))</f>
        <v>0</v>
      </c>
      <c r="I484">
        <f>IF(A484=0,0,+VLOOKUP($A484,'по изворима и контима'!$A$12:H$499,7,FALSE))</f>
        <v>0</v>
      </c>
      <c r="J484">
        <f>IF(A484=0,0,+VLOOKUP($A484,'по изворима и контима'!$A$12:I$499,8,FALSE))</f>
        <v>0</v>
      </c>
      <c r="K484">
        <f>IF(B484=0,0,+VLOOKUP($A484,'по изворима и контима'!$A$12:J$499,9,FALSE))</f>
        <v>0</v>
      </c>
      <c r="L484">
        <f>IF($A484=0,0,+VLOOKUP($F484,spisak!$C$11:$F$30,3,FALSE))</f>
        <v>0</v>
      </c>
      <c r="M484">
        <f>IF($A484=0,0,+VLOOKUP($F484,spisak!$C$11:$F$30,4,FALSE))</f>
        <v>0</v>
      </c>
      <c r="N484" s="140">
        <f t="shared" ref="N484" si="535">+IF(A484=0,0,"2018")</f>
        <v>0</v>
      </c>
      <c r="O484" s="122">
        <f>IF(C484=0,0,+VLOOKUP($A484,'по изворима и контима'!$A$12:R$499,COLUMN('по изворима и контима'!N:N),FALSE))</f>
        <v>0</v>
      </c>
    </row>
    <row r="485" spans="1:15">
      <c r="A485">
        <f t="shared" si="531"/>
        <v>0</v>
      </c>
      <c r="B485">
        <f t="shared" si="503"/>
        <v>0</v>
      </c>
      <c r="C485" s="121">
        <f>IF(A485=0,0,+spisak!A$4)</f>
        <v>0</v>
      </c>
      <c r="D485">
        <f>IF(A485=0,0,+spisak!C$4)</f>
        <v>0</v>
      </c>
      <c r="E485" s="169">
        <f>IF(A485=0,0,+spisak!#REF!)</f>
        <v>0</v>
      </c>
      <c r="F485">
        <f>IF(A485=0,0,+VLOOKUP($A485,'по изворима и контима'!$A$12:D$499,4,FALSE))</f>
        <v>0</v>
      </c>
      <c r="G485">
        <f>IF(A485=0,0,+VLOOKUP($A485,'по изворима и контима'!$A$12:G$499,5,FALSE))</f>
        <v>0</v>
      </c>
      <c r="H485">
        <f>IF(A485=0,0,+VLOOKUP($A485,'по изворима и контима'!$A$12:H$499,6,FALSE))</f>
        <v>0</v>
      </c>
      <c r="I485">
        <f>IF(A485=0,0,+VLOOKUP($A485,'по изворима и контима'!$A$12:H$499,7,FALSE))</f>
        <v>0</v>
      </c>
      <c r="J485">
        <f>IF(A485=0,0,+VLOOKUP($A485,'по изворима и контима'!$A$12:I$499,8,FALSE))</f>
        <v>0</v>
      </c>
      <c r="K485">
        <f>IF(B485=0,0,+VLOOKUP($A485,'по изворима и контима'!$A$12:J$499,9,FALSE))</f>
        <v>0</v>
      </c>
      <c r="L485">
        <f>IF($A485=0,0,+VLOOKUP($F485,spisak!$C$11:$F$30,3,FALSE))</f>
        <v>0</v>
      </c>
      <c r="M485">
        <f>IF($A485=0,0,+VLOOKUP($F485,spisak!$C$11:$F$30,4,FALSE))</f>
        <v>0</v>
      </c>
      <c r="N485" s="140">
        <f t="shared" ref="N485" si="536">+IF(A485=0,0,"2019")</f>
        <v>0</v>
      </c>
      <c r="O485" s="122">
        <f>IF(C485=0,0,+VLOOKUP($A485,'по изворима и контима'!$A$12:R$499,COLUMN('по изворима и контима'!O:O),FALSE))</f>
        <v>0</v>
      </c>
    </row>
    <row r="486" spans="1:15">
      <c r="A486">
        <f t="shared" si="531"/>
        <v>0</v>
      </c>
      <c r="B486">
        <f t="shared" si="503"/>
        <v>0</v>
      </c>
      <c r="C486" s="121">
        <f>IF(A486=0,0,+spisak!A$4)</f>
        <v>0</v>
      </c>
      <c r="D486">
        <f>IF(A486=0,0,+spisak!C$4)</f>
        <v>0</v>
      </c>
      <c r="E486" s="169">
        <f>IF(A486=0,0,+spisak!#REF!)</f>
        <v>0</v>
      </c>
      <c r="F486">
        <f>IF(A486=0,0,+VLOOKUP($A486,'по изворима и контима'!$A$12:D$499,4,FALSE))</f>
        <v>0</v>
      </c>
      <c r="G486">
        <f>IF(A486=0,0,+VLOOKUP($A486,'по изворима и контима'!$A$12:G$499,5,FALSE))</f>
        <v>0</v>
      </c>
      <c r="H486">
        <f>IF(A486=0,0,+VLOOKUP($A486,'по изворима и контима'!$A$12:H$499,6,FALSE))</f>
        <v>0</v>
      </c>
      <c r="I486">
        <f>IF(A486=0,0,+VLOOKUP($A486,'по изворима и контима'!$A$12:H$499,7,FALSE))</f>
        <v>0</v>
      </c>
      <c r="J486">
        <f>IF(A486=0,0,+VLOOKUP($A486,'по изворима и контима'!$A$12:I$499,8,FALSE))</f>
        <v>0</v>
      </c>
      <c r="K486">
        <f>IF(B486=0,0,+VLOOKUP($A486,'по изворима и контима'!$A$12:J$499,9,FALSE))</f>
        <v>0</v>
      </c>
      <c r="L486">
        <f>IF($A486=0,0,+VLOOKUP($F486,spisak!$C$11:$F$30,3,FALSE))</f>
        <v>0</v>
      </c>
      <c r="M486">
        <f>IF($A486=0,0,+VLOOKUP($F486,spisak!$C$11:$F$30,4,FALSE))</f>
        <v>0</v>
      </c>
      <c r="N486" s="140">
        <f t="shared" ref="N486" si="537">+IF(A486=0,0,"nakon 2019")</f>
        <v>0</v>
      </c>
      <c r="O486" s="122">
        <f>IF(C486=0,0,+VLOOKUP($A486,'по изворима и контима'!$A$12:R$499,COLUMN('по изворима и контима'!P:P),FALSE))</f>
        <v>0</v>
      </c>
    </row>
    <row r="487" spans="1:15">
      <c r="A487">
        <f>+IF(MAX(A$4:A484)&gt;=A$1,0,MAX(A$4:A484)+1)</f>
        <v>0</v>
      </c>
      <c r="B487">
        <f t="shared" si="503"/>
        <v>0</v>
      </c>
      <c r="C487" s="121">
        <f>IF(A487=0,0,+spisak!A$4)</f>
        <v>0</v>
      </c>
      <c r="D487">
        <f>IF(A487=0,0,+spisak!C$4)</f>
        <v>0</v>
      </c>
      <c r="E487" s="169">
        <f>IF(A487=0,0,+spisak!#REF!)</f>
        <v>0</v>
      </c>
      <c r="F487">
        <f>IF(A487=0,0,+VLOOKUP($A487,'по изворима и контима'!$A$12:D$499,4,FALSE))</f>
        <v>0</v>
      </c>
      <c r="G487">
        <f>IF(A487=0,0,+VLOOKUP($A487,'по изворима и контима'!$A$12:G$499,5,FALSE))</f>
        <v>0</v>
      </c>
      <c r="H487">
        <f>IF(A487=0,0,+VLOOKUP($A487,'по изворима и контима'!$A$12:H$499,6,FALSE))</f>
        <v>0</v>
      </c>
      <c r="I487">
        <f>IF(A487=0,0,+VLOOKUP($A487,'по изворима и контима'!$A$12:H$499,7,FALSE))</f>
        <v>0</v>
      </c>
      <c r="J487">
        <f>IF(A487=0,0,+VLOOKUP($A487,'по изворима и контима'!$A$12:I$499,8,FALSE))</f>
        <v>0</v>
      </c>
      <c r="K487">
        <f>IF(B487=0,0,+VLOOKUP($A487,'по изворима и контима'!$A$12:J$499,9,FALSE))</f>
        <v>0</v>
      </c>
      <c r="L487">
        <f>IF($A487=0,0,+VLOOKUP($F487,spisak!$C$11:$F$30,3,FALSE))</f>
        <v>0</v>
      </c>
      <c r="M487">
        <f>IF($A487=0,0,+VLOOKUP($F487,spisak!$C$11:$F$30,4,FALSE))</f>
        <v>0</v>
      </c>
      <c r="N487" s="140">
        <f t="shared" ref="N487" si="538">+IF(A487=0,0,"do 2015")</f>
        <v>0</v>
      </c>
      <c r="O487" s="122">
        <f>IF(A487=0,0,+VLOOKUP($A487,'по изворима и контима'!$A$12:L$499,COLUMN('по изворима и контима'!J:J),FALSE))</f>
        <v>0</v>
      </c>
    </row>
    <row r="488" spans="1:15">
      <c r="A488">
        <f>+A487</f>
        <v>0</v>
      </c>
      <c r="B488">
        <f t="shared" si="503"/>
        <v>0</v>
      </c>
      <c r="C488" s="121">
        <f>IF(A488=0,0,+spisak!A$4)</f>
        <v>0</v>
      </c>
      <c r="D488">
        <f>IF(A488=0,0,+spisak!C$4)</f>
        <v>0</v>
      </c>
      <c r="E488" s="169">
        <f>IF(A488=0,0,+spisak!#REF!)</f>
        <v>0</v>
      </c>
      <c r="F488">
        <f>IF(A488=0,0,+VLOOKUP($A488,'по изворима и контима'!$A$12:D$499,4,FALSE))</f>
        <v>0</v>
      </c>
      <c r="G488">
        <f>IF(A488=0,0,+VLOOKUP($A488,'по изворима и контима'!$A$12:G$499,5,FALSE))</f>
        <v>0</v>
      </c>
      <c r="H488">
        <f>IF(A488=0,0,+VLOOKUP($A488,'по изворима и контима'!$A$12:H$499,6,FALSE))</f>
        <v>0</v>
      </c>
      <c r="I488">
        <f>IF(A488=0,0,+VLOOKUP($A488,'по изворима и контима'!$A$12:H$499,7,FALSE))</f>
        <v>0</v>
      </c>
      <c r="J488">
        <f>IF(A488=0,0,+VLOOKUP($A488,'по изворима и контима'!$A$12:I$499,8,FALSE))</f>
        <v>0</v>
      </c>
      <c r="K488">
        <f>IF(B488=0,0,+VLOOKUP($A488,'по изворима и контима'!$A$12:J$499,9,FALSE))</f>
        <v>0</v>
      </c>
      <c r="L488">
        <f>IF($A488=0,0,+VLOOKUP($F488,spisak!$C$11:$F$30,3,FALSE))</f>
        <v>0</v>
      </c>
      <c r="M488">
        <f>IF($A488=0,0,+VLOOKUP($F488,spisak!$C$11:$F$30,4,FALSE))</f>
        <v>0</v>
      </c>
      <c r="N488" s="140">
        <f t="shared" ref="N488" si="539">+IF(A488=0,0,"2016-plan")</f>
        <v>0</v>
      </c>
      <c r="O488" s="122">
        <f>IF(A488=0,0,+VLOOKUP($A488,'по изворима и контима'!$A$12:R$499,COLUMN('по изворима и контима'!K:K),FALSE))</f>
        <v>0</v>
      </c>
    </row>
    <row r="489" spans="1:15">
      <c r="A489">
        <f t="shared" ref="A489:A500" si="540">+A488</f>
        <v>0</v>
      </c>
      <c r="B489">
        <f t="shared" si="503"/>
        <v>0</v>
      </c>
      <c r="C489" s="121">
        <f>IF(A489=0,0,+spisak!A$4)</f>
        <v>0</v>
      </c>
      <c r="D489">
        <f>IF(A489=0,0,+spisak!C$4)</f>
        <v>0</v>
      </c>
      <c r="E489" s="169">
        <f>IF(A489=0,0,+spisak!#REF!)</f>
        <v>0</v>
      </c>
      <c r="F489">
        <f>IF(A489=0,0,+VLOOKUP($A489,'по изворима и контима'!$A$12:D$499,4,FALSE))</f>
        <v>0</v>
      </c>
      <c r="G489">
        <f>IF(A489=0,0,+VLOOKUP($A489,'по изворима и контима'!$A$12:G$499,5,FALSE))</f>
        <v>0</v>
      </c>
      <c r="H489">
        <f>IF(A489=0,0,+VLOOKUP($A489,'по изворима и контима'!$A$12:H$499,6,FALSE))</f>
        <v>0</v>
      </c>
      <c r="I489">
        <f>IF(A489=0,0,+VLOOKUP($A489,'по изворима и контима'!$A$12:H$499,7,FALSE))</f>
        <v>0</v>
      </c>
      <c r="J489">
        <f>IF(A489=0,0,+VLOOKUP($A489,'по изворима и контима'!$A$12:I$499,8,FALSE))</f>
        <v>0</v>
      </c>
      <c r="K489">
        <f>IF(B489=0,0,+VLOOKUP($A489,'по изворима и контима'!$A$12:J$499,9,FALSE))</f>
        <v>0</v>
      </c>
      <c r="L489">
        <f>IF($A489=0,0,+VLOOKUP($F489,spisak!$C$11:$F$30,3,FALSE))</f>
        <v>0</v>
      </c>
      <c r="M489">
        <f>IF($A489=0,0,+VLOOKUP($F489,spisak!$C$11:$F$30,4,FALSE))</f>
        <v>0</v>
      </c>
      <c r="N489" s="140">
        <f t="shared" ref="N489" si="541">+IF(A489=0,0,"2016-procena")</f>
        <v>0</v>
      </c>
      <c r="O489" s="122">
        <f>IF(A489=0,0,+VLOOKUP($A489,'по изворима и контима'!$A$12:R$499,COLUMN('по изворима и контима'!L:L),FALSE))</f>
        <v>0</v>
      </c>
    </row>
    <row r="490" spans="1:15">
      <c r="A490">
        <f t="shared" si="540"/>
        <v>0</v>
      </c>
      <c r="B490">
        <f t="shared" si="503"/>
        <v>0</v>
      </c>
      <c r="C490" s="121">
        <f>IF(A490=0,0,+spisak!A$4)</f>
        <v>0</v>
      </c>
      <c r="D490">
        <f>IF(A490=0,0,+spisak!C$4)</f>
        <v>0</v>
      </c>
      <c r="E490" s="169">
        <f>IF(A490=0,0,+spisak!#REF!)</f>
        <v>0</v>
      </c>
      <c r="F490">
        <f>IF(A490=0,0,+VLOOKUP($A490,'по изворима и контима'!$A$12:D$499,4,FALSE))</f>
        <v>0</v>
      </c>
      <c r="G490">
        <f>IF(A490=0,0,+VLOOKUP($A490,'по изворима и контима'!$A$12:G$499,5,FALSE))</f>
        <v>0</v>
      </c>
      <c r="H490">
        <f>IF(A490=0,0,+VLOOKUP($A490,'по изворима и контима'!$A$12:H$499,6,FALSE))</f>
        <v>0</v>
      </c>
      <c r="I490">
        <f>IF(A490=0,0,+VLOOKUP($A490,'по изворима и контима'!$A$12:H$499,7,FALSE))</f>
        <v>0</v>
      </c>
      <c r="J490">
        <f>IF(A490=0,0,+VLOOKUP($A490,'по изворима и контима'!$A$12:I$499,8,FALSE))</f>
        <v>0</v>
      </c>
      <c r="K490">
        <f>IF(B490=0,0,+VLOOKUP($A490,'по изворима и контима'!$A$12:J$499,9,FALSE))</f>
        <v>0</v>
      </c>
      <c r="L490">
        <f>IF($A490=0,0,+VLOOKUP($F490,spisak!$C$11:$F$30,3,FALSE))</f>
        <v>0</v>
      </c>
      <c r="M490">
        <f>IF($A490=0,0,+VLOOKUP($F490,spisak!$C$11:$F$30,4,FALSE))</f>
        <v>0</v>
      </c>
      <c r="N490" s="140">
        <f t="shared" ref="N490" si="542">+IF(A490=0,0,"2017")</f>
        <v>0</v>
      </c>
      <c r="O490" s="122">
        <f>IF(A490=0,0,+VLOOKUP($A490,'по изворима и контима'!$A$12:R$499,COLUMN('по изворима и контима'!M:M),FALSE))</f>
        <v>0</v>
      </c>
    </row>
    <row r="491" spans="1:15">
      <c r="A491">
        <f t="shared" si="540"/>
        <v>0</v>
      </c>
      <c r="B491">
        <f t="shared" si="503"/>
        <v>0</v>
      </c>
      <c r="C491" s="121">
        <f>IF(A491=0,0,+spisak!A$4)</f>
        <v>0</v>
      </c>
      <c r="D491">
        <f>IF(A491=0,0,+spisak!C$4)</f>
        <v>0</v>
      </c>
      <c r="E491" s="169">
        <f>IF(A491=0,0,+spisak!#REF!)</f>
        <v>0</v>
      </c>
      <c r="F491">
        <f>IF(A491=0,0,+VLOOKUP($A491,'по изворима и контима'!$A$12:D$499,4,FALSE))</f>
        <v>0</v>
      </c>
      <c r="G491">
        <f>IF(A491=0,0,+VLOOKUP($A491,'по изворима и контима'!$A$12:G$499,5,FALSE))</f>
        <v>0</v>
      </c>
      <c r="H491">
        <f>IF(A491=0,0,+VLOOKUP($A491,'по изворима и контима'!$A$12:H$499,6,FALSE))</f>
        <v>0</v>
      </c>
      <c r="I491">
        <f>IF(A491=0,0,+VLOOKUP($A491,'по изворима и контима'!$A$12:H$499,7,FALSE))</f>
        <v>0</v>
      </c>
      <c r="J491">
        <f>IF(A491=0,0,+VLOOKUP($A491,'по изворима и контима'!$A$12:I$499,8,FALSE))</f>
        <v>0</v>
      </c>
      <c r="K491">
        <f>IF(B491=0,0,+VLOOKUP($A491,'по изворима и контима'!$A$12:J$499,9,FALSE))</f>
        <v>0</v>
      </c>
      <c r="L491">
        <f>IF($A491=0,0,+VLOOKUP($F491,spisak!$C$11:$F$30,3,FALSE))</f>
        <v>0</v>
      </c>
      <c r="M491">
        <f>IF($A491=0,0,+VLOOKUP($F491,spisak!$C$11:$F$30,4,FALSE))</f>
        <v>0</v>
      </c>
      <c r="N491" s="140">
        <f t="shared" ref="N491" si="543">+IF(A491=0,0,"2018")</f>
        <v>0</v>
      </c>
      <c r="O491" s="122">
        <f>IF(C491=0,0,+VLOOKUP($A491,'по изворима и контима'!$A$12:R$499,COLUMN('по изворима и контима'!N:N),FALSE))</f>
        <v>0</v>
      </c>
    </row>
    <row r="492" spans="1:15">
      <c r="A492">
        <f t="shared" si="540"/>
        <v>0</v>
      </c>
      <c r="B492">
        <f t="shared" si="503"/>
        <v>0</v>
      </c>
      <c r="C492" s="121">
        <f>IF(A492=0,0,+spisak!A$4)</f>
        <v>0</v>
      </c>
      <c r="D492">
        <f>IF(A492=0,0,+spisak!C$4)</f>
        <v>0</v>
      </c>
      <c r="E492" s="169">
        <f>IF(A492=0,0,+spisak!#REF!)</f>
        <v>0</v>
      </c>
      <c r="F492">
        <f>IF(A492=0,0,+VLOOKUP($A492,'по изворима и контима'!$A$12:D$499,4,FALSE))</f>
        <v>0</v>
      </c>
      <c r="G492">
        <f>IF(A492=0,0,+VLOOKUP($A492,'по изворима и контима'!$A$12:G$499,5,FALSE))</f>
        <v>0</v>
      </c>
      <c r="H492">
        <f>IF(A492=0,0,+VLOOKUP($A492,'по изворима и контима'!$A$12:H$499,6,FALSE))</f>
        <v>0</v>
      </c>
      <c r="I492">
        <f>IF(A492=0,0,+VLOOKUP($A492,'по изворима и контима'!$A$12:H$499,7,FALSE))</f>
        <v>0</v>
      </c>
      <c r="J492">
        <f>IF(A492=0,0,+VLOOKUP($A492,'по изворима и контима'!$A$12:I$499,8,FALSE))</f>
        <v>0</v>
      </c>
      <c r="K492">
        <f>IF(B492=0,0,+VLOOKUP($A492,'по изворима и контима'!$A$12:J$499,9,FALSE))</f>
        <v>0</v>
      </c>
      <c r="L492">
        <f>IF($A492=0,0,+VLOOKUP($F492,spisak!$C$11:$F$30,3,FALSE))</f>
        <v>0</v>
      </c>
      <c r="M492">
        <f>IF($A492=0,0,+VLOOKUP($F492,spisak!$C$11:$F$30,4,FALSE))</f>
        <v>0</v>
      </c>
      <c r="N492" s="140">
        <f t="shared" ref="N492" si="544">+IF(A492=0,0,"2019")</f>
        <v>0</v>
      </c>
      <c r="O492" s="122">
        <f>IF(C492=0,0,+VLOOKUP($A492,'по изворима и контима'!$A$12:R$499,COLUMN('по изворима и контима'!O:O),FALSE))</f>
        <v>0</v>
      </c>
    </row>
    <row r="493" spans="1:15">
      <c r="A493">
        <f t="shared" si="540"/>
        <v>0</v>
      </c>
      <c r="B493">
        <f t="shared" si="503"/>
        <v>0</v>
      </c>
      <c r="C493" s="121">
        <f>IF(A493=0,0,+spisak!A$4)</f>
        <v>0</v>
      </c>
      <c r="D493">
        <f>IF(A493=0,0,+spisak!C$4)</f>
        <v>0</v>
      </c>
      <c r="E493" s="169">
        <f>IF(A493=0,0,+spisak!#REF!)</f>
        <v>0</v>
      </c>
      <c r="F493">
        <f>IF(A493=0,0,+VLOOKUP($A493,'по изворима и контима'!$A$12:D$499,4,FALSE))</f>
        <v>0</v>
      </c>
      <c r="G493">
        <f>IF(A493=0,0,+VLOOKUP($A493,'по изворима и контима'!$A$12:G$499,5,FALSE))</f>
        <v>0</v>
      </c>
      <c r="H493">
        <f>IF(A493=0,0,+VLOOKUP($A493,'по изворима и контима'!$A$12:H$499,6,FALSE))</f>
        <v>0</v>
      </c>
      <c r="I493">
        <f>IF(A493=0,0,+VLOOKUP($A493,'по изворима и контима'!$A$12:H$499,7,FALSE))</f>
        <v>0</v>
      </c>
      <c r="J493">
        <f>IF(A493=0,0,+VLOOKUP($A493,'по изворима и контима'!$A$12:I$499,8,FALSE))</f>
        <v>0</v>
      </c>
      <c r="K493">
        <f>IF(B493=0,0,+VLOOKUP($A493,'по изворима и контима'!$A$12:J$499,9,FALSE))</f>
        <v>0</v>
      </c>
      <c r="L493">
        <f>IF($A493=0,0,+VLOOKUP($F493,spisak!$C$11:$F$30,3,FALSE))</f>
        <v>0</v>
      </c>
      <c r="M493">
        <f>IF($A493=0,0,+VLOOKUP($F493,spisak!$C$11:$F$30,4,FALSE))</f>
        <v>0</v>
      </c>
      <c r="N493" s="140">
        <f t="shared" ref="N493" si="545">+IF(A493=0,0,"nakon 2019")</f>
        <v>0</v>
      </c>
      <c r="O493" s="122">
        <f>IF(C493=0,0,+VLOOKUP($A493,'по изворима и контима'!$A$12:R$499,COLUMN('по изворима и контима'!P:P),FALSE))</f>
        <v>0</v>
      </c>
    </row>
    <row r="494" spans="1:15">
      <c r="A494">
        <f>+IF(MAX(A$4:A491)&gt;=A$1,0,MAX(A$4:A491)+1)</f>
        <v>0</v>
      </c>
      <c r="B494">
        <f t="shared" si="503"/>
        <v>0</v>
      </c>
      <c r="C494" s="121">
        <f>IF(A494=0,0,+spisak!A$4)</f>
        <v>0</v>
      </c>
      <c r="D494">
        <f>IF(A494=0,0,+spisak!C$4)</f>
        <v>0</v>
      </c>
      <c r="E494" s="169">
        <f>IF(A494=0,0,+spisak!#REF!)</f>
        <v>0</v>
      </c>
      <c r="F494">
        <f>IF(A494=0,0,+VLOOKUP($A494,'по изворима и контима'!$A$12:D$499,4,FALSE))</f>
        <v>0</v>
      </c>
      <c r="G494">
        <f>IF(A494=0,0,+VLOOKUP($A494,'по изворима и контима'!$A$12:G$499,5,FALSE))</f>
        <v>0</v>
      </c>
      <c r="H494">
        <f>IF(A494=0,0,+VLOOKUP($A494,'по изворима и контима'!$A$12:H$499,6,FALSE))</f>
        <v>0</v>
      </c>
      <c r="I494">
        <f>IF(A494=0,0,+VLOOKUP($A494,'по изворима и контима'!$A$12:H$499,7,FALSE))</f>
        <v>0</v>
      </c>
      <c r="J494">
        <f>IF(A494=0,0,+VLOOKUP($A494,'по изворима и контима'!$A$12:I$499,8,FALSE))</f>
        <v>0</v>
      </c>
      <c r="K494">
        <f>IF(B494=0,0,+VLOOKUP($A494,'по изворима и контима'!$A$12:J$499,9,FALSE))</f>
        <v>0</v>
      </c>
      <c r="L494">
        <f>IF($A494=0,0,+VLOOKUP($F494,spisak!$C$11:$F$30,3,FALSE))</f>
        <v>0</v>
      </c>
      <c r="M494">
        <f>IF($A494=0,0,+VLOOKUP($F494,spisak!$C$11:$F$30,4,FALSE))</f>
        <v>0</v>
      </c>
      <c r="N494" s="140">
        <f t="shared" ref="N494" si="546">+IF(A494=0,0,"do 2015")</f>
        <v>0</v>
      </c>
      <c r="O494" s="122">
        <f>IF(A494=0,0,+VLOOKUP($A494,'по изворима и контима'!$A$12:L$499,COLUMN('по изворима и контима'!J:J),FALSE))</f>
        <v>0</v>
      </c>
    </row>
    <row r="495" spans="1:15">
      <c r="A495">
        <f>+A494</f>
        <v>0</v>
      </c>
      <c r="B495">
        <f t="shared" si="503"/>
        <v>0</v>
      </c>
      <c r="C495" s="121">
        <f>IF(A495=0,0,+spisak!A$4)</f>
        <v>0</v>
      </c>
      <c r="D495">
        <f>IF(A495=0,0,+spisak!C$4)</f>
        <v>0</v>
      </c>
      <c r="E495" s="169">
        <f>IF(A495=0,0,+spisak!#REF!)</f>
        <v>0</v>
      </c>
      <c r="F495">
        <f>IF(A495=0,0,+VLOOKUP($A495,'по изворима и контима'!$A$12:D$499,4,FALSE))</f>
        <v>0</v>
      </c>
      <c r="G495">
        <f>IF(A495=0,0,+VLOOKUP($A495,'по изворима и контима'!$A$12:G$499,5,FALSE))</f>
        <v>0</v>
      </c>
      <c r="H495">
        <f>IF(A495=0,0,+VLOOKUP($A495,'по изворима и контима'!$A$12:H$499,6,FALSE))</f>
        <v>0</v>
      </c>
      <c r="I495">
        <f>IF(A495=0,0,+VLOOKUP($A495,'по изворима и контима'!$A$12:H$499,7,FALSE))</f>
        <v>0</v>
      </c>
      <c r="J495">
        <f>IF(A495=0,0,+VLOOKUP($A495,'по изворима и контима'!$A$12:I$499,8,FALSE))</f>
        <v>0</v>
      </c>
      <c r="K495">
        <f>IF(B495=0,0,+VLOOKUP($A495,'по изворима и контима'!$A$12:J$499,9,FALSE))</f>
        <v>0</v>
      </c>
      <c r="L495">
        <f>IF($A495=0,0,+VLOOKUP($F495,spisak!$C$11:$F$30,3,FALSE))</f>
        <v>0</v>
      </c>
      <c r="M495">
        <f>IF($A495=0,0,+VLOOKUP($F495,spisak!$C$11:$F$30,4,FALSE))</f>
        <v>0</v>
      </c>
      <c r="N495" s="140">
        <f t="shared" ref="N495" si="547">+IF(A495=0,0,"2016-plan")</f>
        <v>0</v>
      </c>
      <c r="O495" s="122">
        <f>IF(A495=0,0,+VLOOKUP($A495,'по изворима и контима'!$A$12:R$499,COLUMN('по изворима и контима'!K:K),FALSE))</f>
        <v>0</v>
      </c>
    </row>
    <row r="496" spans="1:15">
      <c r="A496">
        <f t="shared" si="540"/>
        <v>0</v>
      </c>
      <c r="B496">
        <f t="shared" si="503"/>
        <v>0</v>
      </c>
      <c r="C496" s="121">
        <f>IF(A496=0,0,+spisak!A$4)</f>
        <v>0</v>
      </c>
      <c r="D496">
        <f>IF(A496=0,0,+spisak!C$4)</f>
        <v>0</v>
      </c>
      <c r="E496" s="169">
        <f>IF(A496=0,0,+spisak!#REF!)</f>
        <v>0</v>
      </c>
      <c r="F496">
        <f>IF(A496=0,0,+VLOOKUP($A496,'по изворима и контима'!$A$12:D$499,4,FALSE))</f>
        <v>0</v>
      </c>
      <c r="G496">
        <f>IF(A496=0,0,+VLOOKUP($A496,'по изворима и контима'!$A$12:G$499,5,FALSE))</f>
        <v>0</v>
      </c>
      <c r="H496">
        <f>IF(A496=0,0,+VLOOKUP($A496,'по изворима и контима'!$A$12:H$499,6,FALSE))</f>
        <v>0</v>
      </c>
      <c r="I496">
        <f>IF(A496=0,0,+VLOOKUP($A496,'по изворима и контима'!$A$12:H$499,7,FALSE))</f>
        <v>0</v>
      </c>
      <c r="J496">
        <f>IF(A496=0,0,+VLOOKUP($A496,'по изворима и контима'!$A$12:I$499,8,FALSE))</f>
        <v>0</v>
      </c>
      <c r="K496">
        <f>IF(B496=0,0,+VLOOKUP($A496,'по изворима и контима'!$A$12:J$499,9,FALSE))</f>
        <v>0</v>
      </c>
      <c r="L496">
        <f>IF($A496=0,0,+VLOOKUP($F496,spisak!$C$11:$F$30,3,FALSE))</f>
        <v>0</v>
      </c>
      <c r="M496">
        <f>IF($A496=0,0,+VLOOKUP($F496,spisak!$C$11:$F$30,4,FALSE))</f>
        <v>0</v>
      </c>
      <c r="N496" s="140">
        <f t="shared" ref="N496" si="548">+IF(A496=0,0,"2016-procena")</f>
        <v>0</v>
      </c>
      <c r="O496" s="122">
        <f>IF(A496=0,0,+VLOOKUP($A496,'по изворима и контима'!$A$12:R$499,COLUMN('по изворима и контима'!L:L),FALSE))</f>
        <v>0</v>
      </c>
    </row>
    <row r="497" spans="1:15">
      <c r="A497">
        <f t="shared" si="540"/>
        <v>0</v>
      </c>
      <c r="B497">
        <f t="shared" si="503"/>
        <v>0</v>
      </c>
      <c r="C497" s="121">
        <f>IF(A497=0,0,+spisak!A$4)</f>
        <v>0</v>
      </c>
      <c r="D497">
        <f>IF(A497=0,0,+spisak!C$4)</f>
        <v>0</v>
      </c>
      <c r="E497" s="169">
        <f>IF(A497=0,0,+spisak!#REF!)</f>
        <v>0</v>
      </c>
      <c r="F497">
        <f>IF(A497=0,0,+VLOOKUP($A497,'по изворима и контима'!$A$12:D$499,4,FALSE))</f>
        <v>0</v>
      </c>
      <c r="G497">
        <f>IF(A497=0,0,+VLOOKUP($A497,'по изворима и контима'!$A$12:G$499,5,FALSE))</f>
        <v>0</v>
      </c>
      <c r="H497">
        <f>IF(A497=0,0,+VLOOKUP($A497,'по изворима и контима'!$A$12:H$499,6,FALSE))</f>
        <v>0</v>
      </c>
      <c r="I497">
        <f>IF(A497=0,0,+VLOOKUP($A497,'по изворима и контима'!$A$12:H$499,7,FALSE))</f>
        <v>0</v>
      </c>
      <c r="J497">
        <f>IF(A497=0,0,+VLOOKUP($A497,'по изворима и контима'!$A$12:I$499,8,FALSE))</f>
        <v>0</v>
      </c>
      <c r="K497">
        <f>IF(B497=0,0,+VLOOKUP($A497,'по изворима и контима'!$A$12:J$499,9,FALSE))</f>
        <v>0</v>
      </c>
      <c r="L497">
        <f>IF($A497=0,0,+VLOOKUP($F497,spisak!$C$11:$F$30,3,FALSE))</f>
        <v>0</v>
      </c>
      <c r="M497">
        <f>IF($A497=0,0,+VLOOKUP($F497,spisak!$C$11:$F$30,4,FALSE))</f>
        <v>0</v>
      </c>
      <c r="N497" s="140">
        <f t="shared" ref="N497" si="549">+IF(A497=0,0,"2017")</f>
        <v>0</v>
      </c>
      <c r="O497" s="122">
        <f>IF(A497=0,0,+VLOOKUP($A497,'по изворима и контима'!$A$12:R$499,COLUMN('по изворима и контима'!M:M),FALSE))</f>
        <v>0</v>
      </c>
    </row>
    <row r="498" spans="1:15">
      <c r="A498">
        <f t="shared" si="540"/>
        <v>0</v>
      </c>
      <c r="B498">
        <f t="shared" si="503"/>
        <v>0</v>
      </c>
      <c r="C498" s="121">
        <f>IF(A498=0,0,+spisak!A$4)</f>
        <v>0</v>
      </c>
      <c r="D498">
        <f>IF(A498=0,0,+spisak!C$4)</f>
        <v>0</v>
      </c>
      <c r="E498" s="169">
        <f>IF(A498=0,0,+spisak!#REF!)</f>
        <v>0</v>
      </c>
      <c r="F498">
        <f>IF(A498=0,0,+VLOOKUP($A498,'по изворима и контима'!$A$12:D$499,4,FALSE))</f>
        <v>0</v>
      </c>
      <c r="G498">
        <f>IF(A498=0,0,+VLOOKUP($A498,'по изворима и контима'!$A$12:G$499,5,FALSE))</f>
        <v>0</v>
      </c>
      <c r="H498">
        <f>IF(A498=0,0,+VLOOKUP($A498,'по изворима и контима'!$A$12:H$499,6,FALSE))</f>
        <v>0</v>
      </c>
      <c r="I498">
        <f>IF(A498=0,0,+VLOOKUP($A498,'по изворима и контима'!$A$12:H$499,7,FALSE))</f>
        <v>0</v>
      </c>
      <c r="J498">
        <f>IF(A498=0,0,+VLOOKUP($A498,'по изворима и контима'!$A$12:I$499,8,FALSE))</f>
        <v>0</v>
      </c>
      <c r="K498">
        <f>IF(B498=0,0,+VLOOKUP($A498,'по изворима и контима'!$A$12:J$499,9,FALSE))</f>
        <v>0</v>
      </c>
      <c r="L498">
        <f>IF($A498=0,0,+VLOOKUP($F498,spisak!$C$11:$F$30,3,FALSE))</f>
        <v>0</v>
      </c>
      <c r="M498">
        <f>IF($A498=0,0,+VLOOKUP($F498,spisak!$C$11:$F$30,4,FALSE))</f>
        <v>0</v>
      </c>
      <c r="N498" s="140">
        <f t="shared" ref="N498" si="550">+IF(A498=0,0,"2018")</f>
        <v>0</v>
      </c>
      <c r="O498" s="122">
        <f>IF(C498=0,0,+VLOOKUP($A498,'по изворима и контима'!$A$12:R$499,COLUMN('по изворима и контима'!N:N),FALSE))</f>
        <v>0</v>
      </c>
    </row>
    <row r="499" spans="1:15">
      <c r="A499">
        <f t="shared" si="540"/>
        <v>0</v>
      </c>
      <c r="B499">
        <f t="shared" si="503"/>
        <v>0</v>
      </c>
      <c r="C499" s="121">
        <f>IF(A499=0,0,+spisak!A$4)</f>
        <v>0</v>
      </c>
      <c r="D499">
        <f>IF(A499=0,0,+spisak!C$4)</f>
        <v>0</v>
      </c>
      <c r="E499" s="169">
        <f>IF(A499=0,0,+spisak!#REF!)</f>
        <v>0</v>
      </c>
      <c r="F499">
        <f>IF(A499=0,0,+VLOOKUP($A499,'по изворима и контима'!$A$12:D$499,4,FALSE))</f>
        <v>0</v>
      </c>
      <c r="G499">
        <f>IF(A499=0,0,+VLOOKUP($A499,'по изворима и контима'!$A$12:G$499,5,FALSE))</f>
        <v>0</v>
      </c>
      <c r="H499">
        <f>IF(A499=0,0,+VLOOKUP($A499,'по изворима и контима'!$A$12:H$499,6,FALSE))</f>
        <v>0</v>
      </c>
      <c r="I499">
        <f>IF(A499=0,0,+VLOOKUP($A499,'по изворима и контима'!$A$12:H$499,7,FALSE))</f>
        <v>0</v>
      </c>
      <c r="J499">
        <f>IF(A499=0,0,+VLOOKUP($A499,'по изворима и контима'!$A$12:I$499,8,FALSE))</f>
        <v>0</v>
      </c>
      <c r="K499">
        <f>IF(B499=0,0,+VLOOKUP($A499,'по изворима и контима'!$A$12:J$499,9,FALSE))</f>
        <v>0</v>
      </c>
      <c r="L499">
        <f>IF($A499=0,0,+VLOOKUP($F499,spisak!$C$11:$F$30,3,FALSE))</f>
        <v>0</v>
      </c>
      <c r="M499">
        <f>IF($A499=0,0,+VLOOKUP($F499,spisak!$C$11:$F$30,4,FALSE))</f>
        <v>0</v>
      </c>
      <c r="N499" s="140">
        <f t="shared" ref="N499" si="551">+IF(A499=0,0,"2019")</f>
        <v>0</v>
      </c>
      <c r="O499" s="122">
        <f>IF(C499=0,0,+VLOOKUP($A499,'по изворима и контима'!$A$12:R$499,COLUMN('по изворима и контима'!O:O),FALSE))</f>
        <v>0</v>
      </c>
    </row>
    <row r="500" spans="1:15">
      <c r="A500">
        <f t="shared" si="540"/>
        <v>0</v>
      </c>
      <c r="B500">
        <f t="shared" si="503"/>
        <v>0</v>
      </c>
      <c r="C500" s="121">
        <f>IF(A500=0,0,+spisak!A$4)</f>
        <v>0</v>
      </c>
      <c r="D500">
        <f>IF(A500=0,0,+spisak!C$4)</f>
        <v>0</v>
      </c>
      <c r="E500" s="169">
        <f>IF(A500=0,0,+spisak!#REF!)</f>
        <v>0</v>
      </c>
      <c r="F500">
        <f>IF(A500=0,0,+VLOOKUP($A500,'по изворима и контима'!$A$12:D$499,4,FALSE))</f>
        <v>0</v>
      </c>
      <c r="G500">
        <f>IF(A500=0,0,+VLOOKUP($A500,'по изворима и контима'!$A$12:G$499,5,FALSE))</f>
        <v>0</v>
      </c>
      <c r="H500">
        <f>IF(A500=0,0,+VLOOKUP($A500,'по изворима и контима'!$A$12:H$499,6,FALSE))</f>
        <v>0</v>
      </c>
      <c r="I500">
        <f>IF(A500=0,0,+VLOOKUP($A500,'по изворима и контима'!$A$12:H$499,7,FALSE))</f>
        <v>0</v>
      </c>
      <c r="J500">
        <f>IF(A500=0,0,+VLOOKUP($A500,'по изворима и контима'!$A$12:I$499,8,FALSE))</f>
        <v>0</v>
      </c>
      <c r="K500">
        <f>IF(B500=0,0,+VLOOKUP($A500,'по изворима и контима'!$A$12:J$499,9,FALSE))</f>
        <v>0</v>
      </c>
      <c r="L500">
        <f>IF($A500=0,0,+VLOOKUP($F500,spisak!$C$11:$F$30,3,FALSE))</f>
        <v>0</v>
      </c>
      <c r="M500">
        <f>IF($A500=0,0,+VLOOKUP($F500,spisak!$C$11:$F$30,4,FALSE))</f>
        <v>0</v>
      </c>
      <c r="N500" s="140">
        <f t="shared" ref="N500" si="552">+IF(A500=0,0,"nakon 2019")</f>
        <v>0</v>
      </c>
      <c r="O500" s="122">
        <f>IF(C500=0,0,+VLOOKUP($A500,'по изворима и контима'!$A$12:R$499,COLUMN('по изворима и контима'!P:P),FALSE))</f>
        <v>0</v>
      </c>
    </row>
    <row r="501" spans="1:15">
      <c r="A501">
        <f>+IF(MAX(A$4:A498)&gt;=A$1,0,MAX(A$4:A498)+1)</f>
        <v>0</v>
      </c>
      <c r="B501">
        <f t="shared" si="503"/>
        <v>0</v>
      </c>
      <c r="C501" s="121">
        <f>IF(A501=0,0,+spisak!A$4)</f>
        <v>0</v>
      </c>
      <c r="D501">
        <f>IF(A501=0,0,+spisak!C$4)</f>
        <v>0</v>
      </c>
      <c r="E501" s="169">
        <f>IF(A501=0,0,+spisak!#REF!)</f>
        <v>0</v>
      </c>
      <c r="F501">
        <f>IF(A501=0,0,+VLOOKUP($A501,'по изворима и контима'!$A$12:D$499,4,FALSE))</f>
        <v>0</v>
      </c>
      <c r="G501">
        <f>IF(A501=0,0,+VLOOKUP($A501,'по изворима и контима'!$A$12:G$499,5,FALSE))</f>
        <v>0</v>
      </c>
      <c r="H501">
        <f>IF(A501=0,0,+VLOOKUP($A501,'по изворима и контима'!$A$12:H$499,6,FALSE))</f>
        <v>0</v>
      </c>
      <c r="I501">
        <f>IF(A501=0,0,+VLOOKUP($A501,'по изворима и контима'!$A$12:H$499,7,FALSE))</f>
        <v>0</v>
      </c>
      <c r="J501">
        <f>IF(A501=0,0,+VLOOKUP($A501,'по изворима и контима'!$A$12:I$499,8,FALSE))</f>
        <v>0</v>
      </c>
      <c r="K501">
        <f>IF(B501=0,0,+VLOOKUP($A501,'по изворима и контима'!$A$12:J$499,9,FALSE))</f>
        <v>0</v>
      </c>
      <c r="L501">
        <f>IF($A501=0,0,+VLOOKUP($F501,spisak!$C$11:$F$30,3,FALSE))</f>
        <v>0</v>
      </c>
      <c r="M501">
        <f>IF($A501=0,0,+VLOOKUP($F501,spisak!$C$11:$F$30,4,FALSE))</f>
        <v>0</v>
      </c>
      <c r="N501" s="140">
        <f t="shared" ref="N501" si="553">+IF(A501=0,0,"do 2015")</f>
        <v>0</v>
      </c>
      <c r="O501" s="122">
        <f>IF(A501=0,0,+VLOOKUP($A501,'по изворима и контима'!$A$12:L$499,COLUMN('по изворима и контима'!J:J),FALSE))</f>
        <v>0</v>
      </c>
    </row>
    <row r="502" spans="1:15">
      <c r="A502">
        <f t="shared" ref="A502:A507" si="554">+A501</f>
        <v>0</v>
      </c>
      <c r="B502">
        <f t="shared" si="503"/>
        <v>0</v>
      </c>
      <c r="C502" s="121">
        <f>IF(A502=0,0,+spisak!A$4)</f>
        <v>0</v>
      </c>
      <c r="D502">
        <f>IF(A502=0,0,+spisak!C$4)</f>
        <v>0</v>
      </c>
      <c r="E502" s="169">
        <f>IF(A502=0,0,+spisak!#REF!)</f>
        <v>0</v>
      </c>
      <c r="F502">
        <f>IF(A502=0,0,+VLOOKUP($A502,'по изворима и контима'!$A$12:D$499,4,FALSE))</f>
        <v>0</v>
      </c>
      <c r="G502">
        <f>IF(A502=0,0,+VLOOKUP($A502,'по изворима и контима'!$A$12:G$499,5,FALSE))</f>
        <v>0</v>
      </c>
      <c r="H502">
        <f>IF(A502=0,0,+VLOOKUP($A502,'по изворима и контима'!$A$12:H$499,6,FALSE))</f>
        <v>0</v>
      </c>
      <c r="I502">
        <f>IF(A502=0,0,+VLOOKUP($A502,'по изворима и контима'!$A$12:H$499,7,FALSE))</f>
        <v>0</v>
      </c>
      <c r="J502">
        <f>IF(A502=0,0,+VLOOKUP($A502,'по изворима и контима'!$A$12:I$499,8,FALSE))</f>
        <v>0</v>
      </c>
      <c r="K502">
        <f>IF(B502=0,0,+VLOOKUP($A502,'по изворима и контима'!$A$12:J$499,9,FALSE))</f>
        <v>0</v>
      </c>
      <c r="L502">
        <f>IF($A502=0,0,+VLOOKUP($F502,spisak!$C$11:$F$30,3,FALSE))</f>
        <v>0</v>
      </c>
      <c r="M502">
        <f>IF($A502=0,0,+VLOOKUP($F502,spisak!$C$11:$F$30,4,FALSE))</f>
        <v>0</v>
      </c>
      <c r="N502" s="140">
        <f t="shared" ref="N502" si="555">+IF(A502=0,0,"2016-plan")</f>
        <v>0</v>
      </c>
      <c r="O502" s="122">
        <f>IF(A502=0,0,+VLOOKUP($A502,'по изворима и контима'!$A$12:R$499,COLUMN('по изворима и контима'!K:K),FALSE))</f>
        <v>0</v>
      </c>
    </row>
    <row r="503" spans="1:15">
      <c r="A503">
        <f t="shared" si="554"/>
        <v>0</v>
      </c>
      <c r="B503">
        <f t="shared" si="503"/>
        <v>0</v>
      </c>
      <c r="C503" s="121">
        <f>IF(A503=0,0,+spisak!A$4)</f>
        <v>0</v>
      </c>
      <c r="D503">
        <f>IF(A503=0,0,+spisak!C$4)</f>
        <v>0</v>
      </c>
      <c r="E503" s="169">
        <f>IF(A503=0,0,+spisak!#REF!)</f>
        <v>0</v>
      </c>
      <c r="F503">
        <f>IF(A503=0,0,+VLOOKUP($A503,'по изворима и контима'!$A$12:D$499,4,FALSE))</f>
        <v>0</v>
      </c>
      <c r="G503">
        <f>IF(A503=0,0,+VLOOKUP($A503,'по изворима и контима'!$A$12:G$499,5,FALSE))</f>
        <v>0</v>
      </c>
      <c r="H503">
        <f>IF(A503=0,0,+VLOOKUP($A503,'по изворима и контима'!$A$12:H$499,6,FALSE))</f>
        <v>0</v>
      </c>
      <c r="I503">
        <f>IF(A503=0,0,+VLOOKUP($A503,'по изворима и контима'!$A$12:H$499,7,FALSE))</f>
        <v>0</v>
      </c>
      <c r="J503">
        <f>IF(A503=0,0,+VLOOKUP($A503,'по изворима и контима'!$A$12:I$499,8,FALSE))</f>
        <v>0</v>
      </c>
      <c r="K503">
        <f>IF(B503=0,0,+VLOOKUP($A503,'по изворима и контима'!$A$12:J$499,9,FALSE))</f>
        <v>0</v>
      </c>
      <c r="L503">
        <f>IF($A503=0,0,+VLOOKUP($F503,spisak!$C$11:$F$30,3,FALSE))</f>
        <v>0</v>
      </c>
      <c r="M503">
        <f>IF($A503=0,0,+VLOOKUP($F503,spisak!$C$11:$F$30,4,FALSE))</f>
        <v>0</v>
      </c>
      <c r="N503" s="140">
        <f t="shared" ref="N503" si="556">+IF(A503=0,0,"2016-procena")</f>
        <v>0</v>
      </c>
      <c r="O503" s="122">
        <f>IF(A503=0,0,+VLOOKUP($A503,'по изворима и контима'!$A$12:R$499,COLUMN('по изворима и контима'!L:L),FALSE))</f>
        <v>0</v>
      </c>
    </row>
    <row r="504" spans="1:15">
      <c r="A504">
        <f t="shared" si="554"/>
        <v>0</v>
      </c>
      <c r="B504">
        <f t="shared" si="503"/>
        <v>0</v>
      </c>
      <c r="C504" s="121">
        <f>IF(A504=0,0,+spisak!A$4)</f>
        <v>0</v>
      </c>
      <c r="D504">
        <f>IF(A504=0,0,+spisak!C$4)</f>
        <v>0</v>
      </c>
      <c r="E504" s="169">
        <f>IF(A504=0,0,+spisak!#REF!)</f>
        <v>0</v>
      </c>
      <c r="F504">
        <f>IF(A504=0,0,+VLOOKUP($A504,'по изворима и контима'!$A$12:D$499,4,FALSE))</f>
        <v>0</v>
      </c>
      <c r="G504">
        <f>IF(A504=0,0,+VLOOKUP($A504,'по изворима и контима'!$A$12:G$499,5,FALSE))</f>
        <v>0</v>
      </c>
      <c r="H504">
        <f>IF(A504=0,0,+VLOOKUP($A504,'по изворима и контима'!$A$12:H$499,6,FALSE))</f>
        <v>0</v>
      </c>
      <c r="I504">
        <f>IF(A504=0,0,+VLOOKUP($A504,'по изворима и контима'!$A$12:H$499,7,FALSE))</f>
        <v>0</v>
      </c>
      <c r="J504">
        <f>IF(A504=0,0,+VLOOKUP($A504,'по изворима и контима'!$A$12:I$499,8,FALSE))</f>
        <v>0</v>
      </c>
      <c r="K504">
        <f>IF(B504=0,0,+VLOOKUP($A504,'по изворима и контима'!$A$12:J$499,9,FALSE))</f>
        <v>0</v>
      </c>
      <c r="L504">
        <f>IF($A504=0,0,+VLOOKUP($F504,spisak!$C$11:$F$30,3,FALSE))</f>
        <v>0</v>
      </c>
      <c r="M504">
        <f>IF($A504=0,0,+VLOOKUP($F504,spisak!$C$11:$F$30,4,FALSE))</f>
        <v>0</v>
      </c>
      <c r="N504" s="140">
        <f t="shared" ref="N504" si="557">+IF(A504=0,0,"2017")</f>
        <v>0</v>
      </c>
      <c r="O504" s="122">
        <f>IF(A504=0,0,+VLOOKUP($A504,'по изворима и контима'!$A$12:R$499,COLUMN('по изворима и контима'!M:M),FALSE))</f>
        <v>0</v>
      </c>
    </row>
    <row r="505" spans="1:15">
      <c r="A505">
        <f t="shared" si="554"/>
        <v>0</v>
      </c>
      <c r="B505">
        <f t="shared" si="503"/>
        <v>0</v>
      </c>
      <c r="C505" s="121">
        <f>IF(A505=0,0,+spisak!A$4)</f>
        <v>0</v>
      </c>
      <c r="D505">
        <f>IF(A505=0,0,+spisak!C$4)</f>
        <v>0</v>
      </c>
      <c r="E505" s="169">
        <f>IF(A505=0,0,+spisak!#REF!)</f>
        <v>0</v>
      </c>
      <c r="F505">
        <f>IF(A505=0,0,+VLOOKUP($A505,'по изворима и контима'!$A$12:D$499,4,FALSE))</f>
        <v>0</v>
      </c>
      <c r="G505">
        <f>IF(A505=0,0,+VLOOKUP($A505,'по изворима и контима'!$A$12:G$499,5,FALSE))</f>
        <v>0</v>
      </c>
      <c r="H505">
        <f>IF(A505=0,0,+VLOOKUP($A505,'по изворима и контима'!$A$12:H$499,6,FALSE))</f>
        <v>0</v>
      </c>
      <c r="I505">
        <f>IF(A505=0,0,+VLOOKUP($A505,'по изворима и контима'!$A$12:H$499,7,FALSE))</f>
        <v>0</v>
      </c>
      <c r="J505">
        <f>IF(A505=0,0,+VLOOKUP($A505,'по изворима и контима'!$A$12:I$499,8,FALSE))</f>
        <v>0</v>
      </c>
      <c r="K505">
        <f>IF(B505=0,0,+VLOOKUP($A505,'по изворима и контима'!$A$12:J$499,9,FALSE))</f>
        <v>0</v>
      </c>
      <c r="L505">
        <f>IF($A505=0,0,+VLOOKUP($F505,spisak!$C$11:$F$30,3,FALSE))</f>
        <v>0</v>
      </c>
      <c r="M505">
        <f>IF($A505=0,0,+VLOOKUP($F505,spisak!$C$11:$F$30,4,FALSE))</f>
        <v>0</v>
      </c>
      <c r="N505" s="140">
        <f t="shared" ref="N505" si="558">+IF(A505=0,0,"2018")</f>
        <v>0</v>
      </c>
      <c r="O505" s="122">
        <f>IF(C505=0,0,+VLOOKUP($A505,'по изворима и контима'!$A$12:R$499,COLUMN('по изворима и контима'!N:N),FALSE))</f>
        <v>0</v>
      </c>
    </row>
    <row r="506" spans="1:15">
      <c r="A506">
        <f t="shared" si="554"/>
        <v>0</v>
      </c>
      <c r="B506">
        <f t="shared" si="503"/>
        <v>0</v>
      </c>
      <c r="C506" s="121">
        <f>IF(A506=0,0,+spisak!A$4)</f>
        <v>0</v>
      </c>
      <c r="D506">
        <f>IF(A506=0,0,+spisak!C$4)</f>
        <v>0</v>
      </c>
      <c r="E506" s="169">
        <f>IF(A506=0,0,+spisak!#REF!)</f>
        <v>0</v>
      </c>
      <c r="F506">
        <f>IF(A506=0,0,+VLOOKUP($A506,'по изворима и контима'!$A$12:D$499,4,FALSE))</f>
        <v>0</v>
      </c>
      <c r="G506">
        <f>IF(A506=0,0,+VLOOKUP($A506,'по изворима и контима'!$A$12:G$499,5,FALSE))</f>
        <v>0</v>
      </c>
      <c r="H506">
        <f>IF(A506=0,0,+VLOOKUP($A506,'по изворима и контима'!$A$12:H$499,6,FALSE))</f>
        <v>0</v>
      </c>
      <c r="I506">
        <f>IF(A506=0,0,+VLOOKUP($A506,'по изворима и контима'!$A$12:H$499,7,FALSE))</f>
        <v>0</v>
      </c>
      <c r="J506">
        <f>IF(A506=0,0,+VLOOKUP($A506,'по изворима и контима'!$A$12:I$499,8,FALSE))</f>
        <v>0</v>
      </c>
      <c r="K506">
        <f>IF(B506=0,0,+VLOOKUP($A506,'по изворима и контима'!$A$12:J$499,9,FALSE))</f>
        <v>0</v>
      </c>
      <c r="L506">
        <f>IF($A506=0,0,+VLOOKUP($F506,spisak!$C$11:$F$30,3,FALSE))</f>
        <v>0</v>
      </c>
      <c r="M506">
        <f>IF($A506=0,0,+VLOOKUP($F506,spisak!$C$11:$F$30,4,FALSE))</f>
        <v>0</v>
      </c>
      <c r="N506" s="140">
        <f t="shared" ref="N506" si="559">+IF(A506=0,0,"2019")</f>
        <v>0</v>
      </c>
      <c r="O506" s="122">
        <f>IF(C506=0,0,+VLOOKUP($A506,'по изворима и контима'!$A$12:R$499,COLUMN('по изворима и контима'!O:O),FALSE))</f>
        <v>0</v>
      </c>
    </row>
    <row r="507" spans="1:15">
      <c r="A507">
        <f t="shared" si="554"/>
        <v>0</v>
      </c>
      <c r="B507">
        <f t="shared" si="503"/>
        <v>0</v>
      </c>
      <c r="C507" s="121">
        <f>IF(A507=0,0,+spisak!A$4)</f>
        <v>0</v>
      </c>
      <c r="D507">
        <f>IF(A507=0,0,+spisak!C$4)</f>
        <v>0</v>
      </c>
      <c r="E507" s="169">
        <f>IF(A507=0,0,+spisak!#REF!)</f>
        <v>0</v>
      </c>
      <c r="F507">
        <f>IF(A507=0,0,+VLOOKUP($A507,'по изворима и контима'!$A$12:D$499,4,FALSE))</f>
        <v>0</v>
      </c>
      <c r="G507">
        <f>IF(A507=0,0,+VLOOKUP($A507,'по изворима и контима'!$A$12:G$499,5,FALSE))</f>
        <v>0</v>
      </c>
      <c r="H507">
        <f>IF(A507=0,0,+VLOOKUP($A507,'по изворима и контима'!$A$12:H$499,6,FALSE))</f>
        <v>0</v>
      </c>
      <c r="I507">
        <f>IF(A507=0,0,+VLOOKUP($A507,'по изворима и контима'!$A$12:H$499,7,FALSE))</f>
        <v>0</v>
      </c>
      <c r="J507">
        <f>IF(A507=0,0,+VLOOKUP($A507,'по изворима и контима'!$A$12:I$499,8,FALSE))</f>
        <v>0</v>
      </c>
      <c r="K507">
        <f>IF(B507=0,0,+VLOOKUP($A507,'по изворима и контима'!$A$12:J$499,9,FALSE))</f>
        <v>0</v>
      </c>
      <c r="L507">
        <f>IF($A507=0,0,+VLOOKUP($F507,spisak!$C$11:$F$30,3,FALSE))</f>
        <v>0</v>
      </c>
      <c r="M507">
        <f>IF($A507=0,0,+VLOOKUP($F507,spisak!$C$11:$F$30,4,FALSE))</f>
        <v>0</v>
      </c>
      <c r="N507" s="140">
        <f t="shared" ref="N507" si="560">+IF(A507=0,0,"nakon 2019")</f>
        <v>0</v>
      </c>
      <c r="O507" s="122">
        <f>IF(C507=0,0,+VLOOKUP($A507,'по изворима и контима'!$A$12:R$499,COLUMN('по изворима и контима'!P:P),FALSE))</f>
        <v>0</v>
      </c>
    </row>
    <row r="508" spans="1:15">
      <c r="A508">
        <f>+IF(ISBLANK('по изворима и контима'!D516)=TRUE,0,1)</f>
        <v>0</v>
      </c>
      <c r="B508">
        <f t="shared" si="503"/>
        <v>0</v>
      </c>
      <c r="C508" s="121">
        <f>IF(A508=0,0,+spisak!A$4)</f>
        <v>0</v>
      </c>
      <c r="D508">
        <f>IF(A508=0,0,+spisak!C$4)</f>
        <v>0</v>
      </c>
      <c r="E508" s="169">
        <f>IF(A508=0,0,+spisak!#REF!)</f>
        <v>0</v>
      </c>
      <c r="F508">
        <f>IF(A508=0,0,+VLOOKUP($A508,'по изворима и контима'!$A$12:D$499,4,FALSE))</f>
        <v>0</v>
      </c>
      <c r="G508">
        <f>IF(A508=0,0,+VLOOKUP($A508,'по изворима и контима'!$A$12:G$499,5,FALSE))</f>
        <v>0</v>
      </c>
      <c r="H508">
        <f>IF(A508=0,0,+VLOOKUP($A508,'по изворима и контима'!$A$12:H$499,6,FALSE))</f>
        <v>0</v>
      </c>
      <c r="I508">
        <f>IF(A508=0,0,+VLOOKUP($A508,'по изворима и контима'!$A$12:H$499,7,FALSE))</f>
        <v>0</v>
      </c>
      <c r="J508">
        <f>IF(A508=0,0,+VLOOKUP($A508,'по изворима и контима'!$A$12:I$499,8,FALSE))</f>
        <v>0</v>
      </c>
      <c r="K508">
        <f>IF(B508=0,0,+VLOOKUP($A508,'по изворима и контима'!$A$12:J$499,9,FALSE))</f>
        <v>0</v>
      </c>
      <c r="L508">
        <f>IF($A508=0,0,+VLOOKUP($F508,spisak!$C$11:$F$30,3,FALSE))</f>
        <v>0</v>
      </c>
      <c r="M508">
        <f>IF($A508=0,0,+VLOOKUP($F508,spisak!$C$11:$F$30,4,FALSE))</f>
        <v>0</v>
      </c>
      <c r="N508" s="140">
        <f t="shared" ref="N508" si="561">+IF(A508=0,0,"do 2015")</f>
        <v>0</v>
      </c>
      <c r="O508" s="122">
        <f>IF(A508=0,0,+VLOOKUP($A508,'по изворима и контима'!$A$12:L$499,COLUMN('по изворима и контима'!J:J),FALSE))</f>
        <v>0</v>
      </c>
    </row>
    <row r="509" spans="1:15">
      <c r="A509">
        <f t="shared" ref="A509:A514" si="562">+A508</f>
        <v>0</v>
      </c>
      <c r="B509">
        <f t="shared" si="503"/>
        <v>0</v>
      </c>
      <c r="C509" s="121">
        <f>IF(A509=0,0,+spisak!A$4)</f>
        <v>0</v>
      </c>
      <c r="D509">
        <f>IF(A509=0,0,+spisak!C$4)</f>
        <v>0</v>
      </c>
      <c r="E509" s="169">
        <f>IF(A509=0,0,+spisak!#REF!)</f>
        <v>0</v>
      </c>
      <c r="F509">
        <f>IF(A509=0,0,+VLOOKUP($A509,'по изворима и контима'!$A$12:D$499,4,FALSE))</f>
        <v>0</v>
      </c>
      <c r="G509">
        <f>IF(A509=0,0,+VLOOKUP($A509,'по изворима и контима'!$A$12:G$499,5,FALSE))</f>
        <v>0</v>
      </c>
      <c r="H509">
        <f>IF(A509=0,0,+VLOOKUP($A509,'по изворима и контима'!$A$12:H$499,6,FALSE))</f>
        <v>0</v>
      </c>
      <c r="I509">
        <f>IF(A509=0,0,+VLOOKUP($A509,'по изворима и контима'!$A$12:H$499,7,FALSE))</f>
        <v>0</v>
      </c>
      <c r="J509">
        <f>IF(A509=0,0,+VLOOKUP($A509,'по изворима и контима'!$A$12:I$499,8,FALSE))</f>
        <v>0</v>
      </c>
      <c r="K509">
        <f>IF(B509=0,0,+VLOOKUP($A509,'по изворима и контима'!$A$12:J$499,9,FALSE))</f>
        <v>0</v>
      </c>
      <c r="L509">
        <f>IF($A509=0,0,+VLOOKUP($F509,spisak!$C$11:$F$30,3,FALSE))</f>
        <v>0</v>
      </c>
      <c r="M509">
        <f>IF($A509=0,0,+VLOOKUP($F509,spisak!$C$11:$F$30,4,FALSE))</f>
        <v>0</v>
      </c>
      <c r="N509" s="140">
        <f t="shared" ref="N509" si="563">+IF(A509=0,0,"2016-plan")</f>
        <v>0</v>
      </c>
      <c r="O509" s="122">
        <f>IF(A509=0,0,+VLOOKUP($A509,'по изворима и контима'!$A$12:R$499,COLUMN('по изворима и контима'!K:K),FALSE))</f>
        <v>0</v>
      </c>
    </row>
    <row r="510" spans="1:15">
      <c r="A510">
        <f t="shared" si="562"/>
        <v>0</v>
      </c>
      <c r="B510">
        <f t="shared" si="503"/>
        <v>0</v>
      </c>
      <c r="C510" s="121">
        <f>IF(A510=0,0,+spisak!A$4)</f>
        <v>0</v>
      </c>
      <c r="D510">
        <f>IF(A510=0,0,+spisak!C$4)</f>
        <v>0</v>
      </c>
      <c r="E510" s="169">
        <f>IF(A510=0,0,+spisak!#REF!)</f>
        <v>0</v>
      </c>
      <c r="F510">
        <f>IF(A510=0,0,+VLOOKUP($A510,'по изворима и контима'!$A$12:D$499,4,FALSE))</f>
        <v>0</v>
      </c>
      <c r="G510">
        <f>IF(A510=0,0,+VLOOKUP($A510,'по изворима и контима'!$A$12:G$499,5,FALSE))</f>
        <v>0</v>
      </c>
      <c r="H510">
        <f>IF(A510=0,0,+VLOOKUP($A510,'по изворима и контима'!$A$12:H$499,6,FALSE))</f>
        <v>0</v>
      </c>
      <c r="I510">
        <f>IF(A510=0,0,+VLOOKUP($A510,'по изворима и контима'!$A$12:H$499,7,FALSE))</f>
        <v>0</v>
      </c>
      <c r="J510">
        <f>IF(A510=0,0,+VLOOKUP($A510,'по изворима и контима'!$A$12:I$499,8,FALSE))</f>
        <v>0</v>
      </c>
      <c r="K510">
        <f>IF(B510=0,0,+VLOOKUP($A510,'по изворима и контима'!$A$12:J$499,9,FALSE))</f>
        <v>0</v>
      </c>
      <c r="L510">
        <f>IF($A510=0,0,+VLOOKUP($F510,spisak!$C$11:$F$30,3,FALSE))</f>
        <v>0</v>
      </c>
      <c r="M510">
        <f>IF($A510=0,0,+VLOOKUP($F510,spisak!$C$11:$F$30,4,FALSE))</f>
        <v>0</v>
      </c>
      <c r="N510" s="140">
        <f t="shared" ref="N510" si="564">+IF(A510=0,0,"2016-procena")</f>
        <v>0</v>
      </c>
      <c r="O510" s="122">
        <f>IF(A510=0,0,+VLOOKUP($A510,'по изворима и контима'!$A$12:R$499,COLUMN('по изворима и контима'!L:L),FALSE))</f>
        <v>0</v>
      </c>
    </row>
    <row r="511" spans="1:15">
      <c r="A511">
        <f t="shared" si="562"/>
        <v>0</v>
      </c>
      <c r="B511">
        <f t="shared" si="503"/>
        <v>0</v>
      </c>
      <c r="C511" s="121">
        <f>IF(A511=0,0,+spisak!A$4)</f>
        <v>0</v>
      </c>
      <c r="D511">
        <f>IF(A511=0,0,+spisak!C$4)</f>
        <v>0</v>
      </c>
      <c r="E511" s="169">
        <f>IF(A511=0,0,+spisak!#REF!)</f>
        <v>0</v>
      </c>
      <c r="F511">
        <f>IF(A511=0,0,+VLOOKUP($A511,'по изворима и контима'!$A$12:D$499,4,FALSE))</f>
        <v>0</v>
      </c>
      <c r="G511">
        <f>IF(A511=0,0,+VLOOKUP($A511,'по изворима и контима'!$A$12:G$499,5,FALSE))</f>
        <v>0</v>
      </c>
      <c r="H511">
        <f>IF(A511=0,0,+VLOOKUP($A511,'по изворима и контима'!$A$12:H$499,6,FALSE))</f>
        <v>0</v>
      </c>
      <c r="I511">
        <f>IF(A511=0,0,+VLOOKUP($A511,'по изворима и контима'!$A$12:H$499,7,FALSE))</f>
        <v>0</v>
      </c>
      <c r="J511">
        <f>IF(A511=0,0,+VLOOKUP($A511,'по изворима и контима'!$A$12:I$499,8,FALSE))</f>
        <v>0</v>
      </c>
      <c r="K511">
        <f>IF(B511=0,0,+VLOOKUP($A511,'по изворима и контима'!$A$12:J$499,9,FALSE))</f>
        <v>0</v>
      </c>
      <c r="L511">
        <f>IF($A511=0,0,+VLOOKUP($F511,spisak!$C$11:$F$30,3,FALSE))</f>
        <v>0</v>
      </c>
      <c r="M511">
        <f>IF($A511=0,0,+VLOOKUP($F511,spisak!$C$11:$F$30,4,FALSE))</f>
        <v>0</v>
      </c>
      <c r="N511" s="140">
        <f t="shared" ref="N511" si="565">+IF(A511=0,0,"2017")</f>
        <v>0</v>
      </c>
      <c r="O511" s="122">
        <f>IF(A511=0,0,+VLOOKUP($A511,'по изворима и контима'!$A$12:R$499,COLUMN('по изворима и контима'!M:M),FALSE))</f>
        <v>0</v>
      </c>
    </row>
    <row r="512" spans="1:15">
      <c r="A512">
        <f t="shared" si="562"/>
        <v>0</v>
      </c>
      <c r="B512">
        <f t="shared" si="503"/>
        <v>0</v>
      </c>
      <c r="C512" s="121">
        <f>IF(A512=0,0,+spisak!A$4)</f>
        <v>0</v>
      </c>
      <c r="D512">
        <f>IF(A512=0,0,+spisak!C$4)</f>
        <v>0</v>
      </c>
      <c r="E512" s="169">
        <f>IF(A512=0,0,+spisak!#REF!)</f>
        <v>0</v>
      </c>
      <c r="F512">
        <f>IF(A512=0,0,+VLOOKUP($A512,'по изворима и контима'!$A$12:D$499,4,FALSE))</f>
        <v>0</v>
      </c>
      <c r="G512">
        <f>IF(A512=0,0,+VLOOKUP($A512,'по изворима и контима'!$A$12:G$499,5,FALSE))</f>
        <v>0</v>
      </c>
      <c r="H512">
        <f>IF(A512=0,0,+VLOOKUP($A512,'по изворима и контима'!$A$12:H$499,6,FALSE))</f>
        <v>0</v>
      </c>
      <c r="I512">
        <f>IF(A512=0,0,+VLOOKUP($A512,'по изворима и контима'!$A$12:H$499,7,FALSE))</f>
        <v>0</v>
      </c>
      <c r="J512">
        <f>IF(A512=0,0,+VLOOKUP($A512,'по изворима и контима'!$A$12:I$499,8,FALSE))</f>
        <v>0</v>
      </c>
      <c r="K512">
        <f>IF(B512=0,0,+VLOOKUP($A512,'по изворима и контима'!$A$12:J$499,9,FALSE))</f>
        <v>0</v>
      </c>
      <c r="L512">
        <f>IF($A512=0,0,+VLOOKUP($F512,spisak!$C$11:$F$30,3,FALSE))</f>
        <v>0</v>
      </c>
      <c r="M512">
        <f>IF($A512=0,0,+VLOOKUP($F512,spisak!$C$11:$F$30,4,FALSE))</f>
        <v>0</v>
      </c>
      <c r="N512" s="140">
        <f t="shared" ref="N512" si="566">+IF(A512=0,0,"2018")</f>
        <v>0</v>
      </c>
      <c r="O512" s="122">
        <f>IF(C512=0,0,+VLOOKUP($A512,'по изворима и контима'!$A$12:R$499,COLUMN('по изворима и контима'!N:N),FALSE))</f>
        <v>0</v>
      </c>
    </row>
    <row r="513" spans="1:15">
      <c r="A513">
        <f t="shared" si="562"/>
        <v>0</v>
      </c>
      <c r="B513">
        <f t="shared" si="503"/>
        <v>0</v>
      </c>
      <c r="C513" s="121">
        <f>IF(A513=0,0,+spisak!A$4)</f>
        <v>0</v>
      </c>
      <c r="D513">
        <f>IF(A513=0,0,+spisak!C$4)</f>
        <v>0</v>
      </c>
      <c r="E513" s="169">
        <f>IF(A513=0,0,+spisak!#REF!)</f>
        <v>0</v>
      </c>
      <c r="F513">
        <f>IF(A513=0,0,+VLOOKUP($A513,'по изворима и контима'!$A$12:D$499,4,FALSE))</f>
        <v>0</v>
      </c>
      <c r="G513">
        <f>IF(A513=0,0,+VLOOKUP($A513,'по изворима и контима'!$A$12:G$499,5,FALSE))</f>
        <v>0</v>
      </c>
      <c r="H513">
        <f>IF(A513=0,0,+VLOOKUP($A513,'по изворима и контима'!$A$12:H$499,6,FALSE))</f>
        <v>0</v>
      </c>
      <c r="I513">
        <f>IF(A513=0,0,+VLOOKUP($A513,'по изворима и контима'!$A$12:H$499,7,FALSE))</f>
        <v>0</v>
      </c>
      <c r="J513">
        <f>IF(A513=0,0,+VLOOKUP($A513,'по изворима и контима'!$A$12:I$499,8,FALSE))</f>
        <v>0</v>
      </c>
      <c r="K513">
        <f>IF(B513=0,0,+VLOOKUP($A513,'по изворима и контима'!$A$12:J$499,9,FALSE))</f>
        <v>0</v>
      </c>
      <c r="L513">
        <f>IF($A513=0,0,+VLOOKUP($F513,spisak!$C$11:$F$30,3,FALSE))</f>
        <v>0</v>
      </c>
      <c r="M513">
        <f>IF($A513=0,0,+VLOOKUP($F513,spisak!$C$11:$F$30,4,FALSE))</f>
        <v>0</v>
      </c>
      <c r="N513" s="140">
        <f t="shared" ref="N513" si="567">+IF(A513=0,0,"2019")</f>
        <v>0</v>
      </c>
      <c r="O513" s="122">
        <f>IF(C513=0,0,+VLOOKUP($A513,'по изворима и контима'!$A$12:R$499,COLUMN('по изворима и контима'!O:O),FALSE))</f>
        <v>0</v>
      </c>
    </row>
    <row r="514" spans="1:15">
      <c r="A514">
        <f t="shared" si="562"/>
        <v>0</v>
      </c>
      <c r="B514">
        <f t="shared" si="503"/>
        <v>0</v>
      </c>
      <c r="C514" s="121">
        <f>IF(A514=0,0,+spisak!A$4)</f>
        <v>0</v>
      </c>
      <c r="D514">
        <f>IF(A514=0,0,+spisak!C$4)</f>
        <v>0</v>
      </c>
      <c r="E514" s="169">
        <f>IF(A514=0,0,+spisak!#REF!)</f>
        <v>0</v>
      </c>
      <c r="F514">
        <f>IF(A514=0,0,+VLOOKUP($A514,'по изворима и контима'!$A$12:D$499,4,FALSE))</f>
        <v>0</v>
      </c>
      <c r="G514">
        <f>IF(A514=0,0,+VLOOKUP($A514,'по изворима и контима'!$A$12:G$499,5,FALSE))</f>
        <v>0</v>
      </c>
      <c r="H514">
        <f>IF(A514=0,0,+VLOOKUP($A514,'по изворима и контима'!$A$12:H$499,6,FALSE))</f>
        <v>0</v>
      </c>
      <c r="I514">
        <f>IF(A514=0,0,+VLOOKUP($A514,'по изворима и контима'!$A$12:H$499,7,FALSE))</f>
        <v>0</v>
      </c>
      <c r="J514">
        <f>IF(A514=0,0,+VLOOKUP($A514,'по изворима и контима'!$A$12:I$499,8,FALSE))</f>
        <v>0</v>
      </c>
      <c r="K514">
        <f>IF(B514=0,0,+VLOOKUP($A514,'по изворима и контима'!$A$12:J$499,9,FALSE))</f>
        <v>0</v>
      </c>
      <c r="L514">
        <f>IF($A514=0,0,+VLOOKUP($F514,spisak!$C$11:$F$30,3,FALSE))</f>
        <v>0</v>
      </c>
      <c r="M514">
        <f>IF($A514=0,0,+VLOOKUP($F514,spisak!$C$11:$F$30,4,FALSE))</f>
        <v>0</v>
      </c>
      <c r="N514" s="140">
        <f t="shared" ref="N514" si="568">+IF(A514=0,0,"nakon 2019")</f>
        <v>0</v>
      </c>
      <c r="O514" s="122">
        <f>IF(C514=0,0,+VLOOKUP($A514,'по изворима и контима'!$A$12:R$499,COLUMN('по изворима и контима'!P:P),FALSE))</f>
        <v>0</v>
      </c>
    </row>
    <row r="515" spans="1:15">
      <c r="A515">
        <f>+IF(MAX(A$4:A512)&gt;=A$1,0,MAX(A$4:A512)+1)</f>
        <v>0</v>
      </c>
      <c r="B515">
        <f t="shared" si="503"/>
        <v>0</v>
      </c>
      <c r="C515" s="121">
        <f>IF(A515=0,0,+spisak!A$4)</f>
        <v>0</v>
      </c>
      <c r="D515">
        <f>IF(A515=0,0,+spisak!C$4)</f>
        <v>0</v>
      </c>
      <c r="E515" s="169">
        <f>IF(A515=0,0,+spisak!#REF!)</f>
        <v>0</v>
      </c>
      <c r="F515">
        <f>IF(A515=0,0,+VLOOKUP($A515,'по изворима и контима'!$A$12:D$499,4,FALSE))</f>
        <v>0</v>
      </c>
      <c r="G515">
        <f>IF(A515=0,0,+VLOOKUP($A515,'по изворима и контима'!$A$12:G$499,5,FALSE))</f>
        <v>0</v>
      </c>
      <c r="H515">
        <f>IF(A515=0,0,+VLOOKUP($A515,'по изворима и контима'!$A$12:H$499,6,FALSE))</f>
        <v>0</v>
      </c>
      <c r="I515">
        <f>IF(A515=0,0,+VLOOKUP($A515,'по изворима и контима'!$A$12:H$499,7,FALSE))</f>
        <v>0</v>
      </c>
      <c r="J515">
        <f>IF(A515=0,0,+VLOOKUP($A515,'по изворима и контима'!$A$12:I$499,8,FALSE))</f>
        <v>0</v>
      </c>
      <c r="K515">
        <f>IF(B515=0,0,+VLOOKUP($A515,'по изворима и контима'!$A$12:J$499,9,FALSE))</f>
        <v>0</v>
      </c>
      <c r="L515">
        <f>IF($A515=0,0,+VLOOKUP($F515,spisak!$C$11:$F$30,3,FALSE))</f>
        <v>0</v>
      </c>
      <c r="M515">
        <f>IF($A515=0,0,+VLOOKUP($F515,spisak!$C$11:$F$30,4,FALSE))</f>
        <v>0</v>
      </c>
      <c r="N515" s="140">
        <f t="shared" ref="N515" si="569">+IF(A515=0,0,"do 2015")</f>
        <v>0</v>
      </c>
      <c r="O515" s="122">
        <f>IF(A515=0,0,+VLOOKUP($A515,'по изворима и контима'!$A$12:L$499,COLUMN('по изворима и контима'!J:J),FALSE))</f>
        <v>0</v>
      </c>
    </row>
    <row r="516" spans="1:15">
      <c r="A516">
        <f>+A515</f>
        <v>0</v>
      </c>
      <c r="B516">
        <f t="shared" si="503"/>
        <v>0</v>
      </c>
      <c r="C516" s="121">
        <f>IF(A516=0,0,+spisak!A$4)</f>
        <v>0</v>
      </c>
      <c r="D516">
        <f>IF(A516=0,0,+spisak!C$4)</f>
        <v>0</v>
      </c>
      <c r="E516" s="169">
        <f>IF(A516=0,0,+spisak!#REF!)</f>
        <v>0</v>
      </c>
      <c r="F516">
        <f>IF(A516=0,0,+VLOOKUP($A516,'по изворима и контима'!$A$12:D$499,4,FALSE))</f>
        <v>0</v>
      </c>
      <c r="G516">
        <f>IF(A516=0,0,+VLOOKUP($A516,'по изворима и контима'!$A$12:G$499,5,FALSE))</f>
        <v>0</v>
      </c>
      <c r="H516">
        <f>IF(A516=0,0,+VLOOKUP($A516,'по изворима и контима'!$A$12:H$499,6,FALSE))</f>
        <v>0</v>
      </c>
      <c r="I516">
        <f>IF(A516=0,0,+VLOOKUP($A516,'по изворима и контима'!$A$12:H$499,7,FALSE))</f>
        <v>0</v>
      </c>
      <c r="J516">
        <f>IF(A516=0,0,+VLOOKUP($A516,'по изворима и контима'!$A$12:I$499,8,FALSE))</f>
        <v>0</v>
      </c>
      <c r="K516">
        <f>IF(B516=0,0,+VLOOKUP($A516,'по изворима и контима'!$A$12:J$499,9,FALSE))</f>
        <v>0</v>
      </c>
      <c r="L516">
        <f>IF($A516=0,0,+VLOOKUP($F516,spisak!$C$11:$F$30,3,FALSE))</f>
        <v>0</v>
      </c>
      <c r="M516">
        <f>IF($A516=0,0,+VLOOKUP($F516,spisak!$C$11:$F$30,4,FALSE))</f>
        <v>0</v>
      </c>
      <c r="N516" s="140">
        <f t="shared" ref="N516" si="570">+IF(A516=0,0,"2016-plan")</f>
        <v>0</v>
      </c>
      <c r="O516" s="122">
        <f>IF(A516=0,0,+VLOOKUP($A516,'по изворима и контима'!$A$12:R$499,COLUMN('по изворима и контима'!K:K),FALSE))</f>
        <v>0</v>
      </c>
    </row>
    <row r="517" spans="1:15">
      <c r="A517">
        <f t="shared" ref="A517:A528" si="571">+A516</f>
        <v>0</v>
      </c>
      <c r="B517">
        <f t="shared" si="503"/>
        <v>0</v>
      </c>
      <c r="C517" s="121">
        <f>IF(A517=0,0,+spisak!A$4)</f>
        <v>0</v>
      </c>
      <c r="D517">
        <f>IF(A517=0,0,+spisak!C$4)</f>
        <v>0</v>
      </c>
      <c r="E517" s="169">
        <f>IF(A517=0,0,+spisak!#REF!)</f>
        <v>0</v>
      </c>
      <c r="F517">
        <f>IF(A517=0,0,+VLOOKUP($A517,'по изворима и контима'!$A$12:D$499,4,FALSE))</f>
        <v>0</v>
      </c>
      <c r="G517">
        <f>IF(A517=0,0,+VLOOKUP($A517,'по изворима и контима'!$A$12:G$499,5,FALSE))</f>
        <v>0</v>
      </c>
      <c r="H517">
        <f>IF(A517=0,0,+VLOOKUP($A517,'по изворима и контима'!$A$12:H$499,6,FALSE))</f>
        <v>0</v>
      </c>
      <c r="I517">
        <f>IF(A517=0,0,+VLOOKUP($A517,'по изворима и контима'!$A$12:H$499,7,FALSE))</f>
        <v>0</v>
      </c>
      <c r="J517">
        <f>IF(A517=0,0,+VLOOKUP($A517,'по изворима и контима'!$A$12:I$499,8,FALSE))</f>
        <v>0</v>
      </c>
      <c r="K517">
        <f>IF(B517=0,0,+VLOOKUP($A517,'по изворима и контима'!$A$12:J$499,9,FALSE))</f>
        <v>0</v>
      </c>
      <c r="L517">
        <f>IF($A517=0,0,+VLOOKUP($F517,spisak!$C$11:$F$30,3,FALSE))</f>
        <v>0</v>
      </c>
      <c r="M517">
        <f>IF($A517=0,0,+VLOOKUP($F517,spisak!$C$11:$F$30,4,FALSE))</f>
        <v>0</v>
      </c>
      <c r="N517" s="140">
        <f t="shared" ref="N517" si="572">+IF(A517=0,0,"2016-procena")</f>
        <v>0</v>
      </c>
      <c r="O517" s="122">
        <f>IF(A517=0,0,+VLOOKUP($A517,'по изворима и контима'!$A$12:R$499,COLUMN('по изворима и контима'!L:L),FALSE))</f>
        <v>0</v>
      </c>
    </row>
    <row r="518" spans="1:15">
      <c r="A518">
        <f t="shared" si="571"/>
        <v>0</v>
      </c>
      <c r="B518">
        <f t="shared" si="503"/>
        <v>0</v>
      </c>
      <c r="C518" s="121">
        <f>IF(A518=0,0,+spisak!A$4)</f>
        <v>0</v>
      </c>
      <c r="D518">
        <f>IF(A518=0,0,+spisak!C$4)</f>
        <v>0</v>
      </c>
      <c r="E518" s="169">
        <f>IF(A518=0,0,+spisak!#REF!)</f>
        <v>0</v>
      </c>
      <c r="F518">
        <f>IF(A518=0,0,+VLOOKUP($A518,'по изворима и контима'!$A$12:D$499,4,FALSE))</f>
        <v>0</v>
      </c>
      <c r="G518">
        <f>IF(A518=0,0,+VLOOKUP($A518,'по изворима и контима'!$A$12:G$499,5,FALSE))</f>
        <v>0</v>
      </c>
      <c r="H518">
        <f>IF(A518=0,0,+VLOOKUP($A518,'по изворима и контима'!$A$12:H$499,6,FALSE))</f>
        <v>0</v>
      </c>
      <c r="I518">
        <f>IF(A518=0,0,+VLOOKUP($A518,'по изворима и контима'!$A$12:H$499,7,FALSE))</f>
        <v>0</v>
      </c>
      <c r="J518">
        <f>IF(A518=0,0,+VLOOKUP($A518,'по изворима и контима'!$A$12:I$499,8,FALSE))</f>
        <v>0</v>
      </c>
      <c r="K518">
        <f>IF(B518=0,0,+VLOOKUP($A518,'по изворима и контима'!$A$12:J$499,9,FALSE))</f>
        <v>0</v>
      </c>
      <c r="L518">
        <f>IF($A518=0,0,+VLOOKUP($F518,spisak!$C$11:$F$30,3,FALSE))</f>
        <v>0</v>
      </c>
      <c r="M518">
        <f>IF($A518=0,0,+VLOOKUP($F518,spisak!$C$11:$F$30,4,FALSE))</f>
        <v>0</v>
      </c>
      <c r="N518" s="140">
        <f t="shared" ref="N518" si="573">+IF(A518=0,0,"2017")</f>
        <v>0</v>
      </c>
      <c r="O518" s="122">
        <f>IF(A518=0,0,+VLOOKUP($A518,'по изворима и контима'!$A$12:R$499,COLUMN('по изворима и контима'!M:M),FALSE))</f>
        <v>0</v>
      </c>
    </row>
    <row r="519" spans="1:15">
      <c r="A519">
        <f t="shared" si="571"/>
        <v>0</v>
      </c>
      <c r="B519">
        <f t="shared" si="503"/>
        <v>0</v>
      </c>
      <c r="C519" s="121">
        <f>IF(A519=0,0,+spisak!A$4)</f>
        <v>0</v>
      </c>
      <c r="D519">
        <f>IF(A519=0,0,+spisak!C$4)</f>
        <v>0</v>
      </c>
      <c r="E519" s="169">
        <f>IF(A519=0,0,+spisak!#REF!)</f>
        <v>0</v>
      </c>
      <c r="F519">
        <f>IF(A519=0,0,+VLOOKUP($A519,'по изворима и контима'!$A$12:D$499,4,FALSE))</f>
        <v>0</v>
      </c>
      <c r="G519">
        <f>IF(A519=0,0,+VLOOKUP($A519,'по изворима и контима'!$A$12:G$499,5,FALSE))</f>
        <v>0</v>
      </c>
      <c r="H519">
        <f>IF(A519=0,0,+VLOOKUP($A519,'по изворима и контима'!$A$12:H$499,6,FALSE))</f>
        <v>0</v>
      </c>
      <c r="I519">
        <f>IF(A519=0,0,+VLOOKUP($A519,'по изворима и контима'!$A$12:H$499,7,FALSE))</f>
        <v>0</v>
      </c>
      <c r="J519">
        <f>IF(A519=0,0,+VLOOKUP($A519,'по изворима и контима'!$A$12:I$499,8,FALSE))</f>
        <v>0</v>
      </c>
      <c r="K519">
        <f>IF(B519=0,0,+VLOOKUP($A519,'по изворима и контима'!$A$12:J$499,9,FALSE))</f>
        <v>0</v>
      </c>
      <c r="L519">
        <f>IF($A519=0,0,+VLOOKUP($F519,spisak!$C$11:$F$30,3,FALSE))</f>
        <v>0</v>
      </c>
      <c r="M519">
        <f>IF($A519=0,0,+VLOOKUP($F519,spisak!$C$11:$F$30,4,FALSE))</f>
        <v>0</v>
      </c>
      <c r="N519" s="140">
        <f t="shared" ref="N519" si="574">+IF(A519=0,0,"2018")</f>
        <v>0</v>
      </c>
      <c r="O519" s="122">
        <f>IF(C519=0,0,+VLOOKUP($A519,'по изворима и контима'!$A$12:R$499,COLUMN('по изворима и контима'!N:N),FALSE))</f>
        <v>0</v>
      </c>
    </row>
    <row r="520" spans="1:15">
      <c r="A520">
        <f t="shared" si="571"/>
        <v>0</v>
      </c>
      <c r="B520">
        <f t="shared" ref="B520:B583" si="575">+IF(A520&gt;0,+B519+1,0)</f>
        <v>0</v>
      </c>
      <c r="C520" s="121">
        <f>IF(A520=0,0,+spisak!A$4)</f>
        <v>0</v>
      </c>
      <c r="D520">
        <f>IF(A520=0,0,+spisak!C$4)</f>
        <v>0</v>
      </c>
      <c r="E520" s="169">
        <f>IF(A520=0,0,+spisak!#REF!)</f>
        <v>0</v>
      </c>
      <c r="F520">
        <f>IF(A520=0,0,+VLOOKUP($A520,'по изворима и контима'!$A$12:D$499,4,FALSE))</f>
        <v>0</v>
      </c>
      <c r="G520">
        <f>IF(A520=0,0,+VLOOKUP($A520,'по изворима и контима'!$A$12:G$499,5,FALSE))</f>
        <v>0</v>
      </c>
      <c r="H520">
        <f>IF(A520=0,0,+VLOOKUP($A520,'по изворима и контима'!$A$12:H$499,6,FALSE))</f>
        <v>0</v>
      </c>
      <c r="I520">
        <f>IF(A520=0,0,+VLOOKUP($A520,'по изворима и контима'!$A$12:H$499,7,FALSE))</f>
        <v>0</v>
      </c>
      <c r="J520">
        <f>IF(A520=0,0,+VLOOKUP($A520,'по изворима и контима'!$A$12:I$499,8,FALSE))</f>
        <v>0</v>
      </c>
      <c r="K520">
        <f>IF(B520=0,0,+VLOOKUP($A520,'по изворима и контима'!$A$12:J$499,9,FALSE))</f>
        <v>0</v>
      </c>
      <c r="L520">
        <f>IF($A520=0,0,+VLOOKUP($F520,spisak!$C$11:$F$30,3,FALSE))</f>
        <v>0</v>
      </c>
      <c r="M520">
        <f>IF($A520=0,0,+VLOOKUP($F520,spisak!$C$11:$F$30,4,FALSE))</f>
        <v>0</v>
      </c>
      <c r="N520" s="140">
        <f t="shared" ref="N520" si="576">+IF(A520=0,0,"2019")</f>
        <v>0</v>
      </c>
      <c r="O520" s="122">
        <f>IF(C520=0,0,+VLOOKUP($A520,'по изворима и контима'!$A$12:R$499,COLUMN('по изворима и контима'!O:O),FALSE))</f>
        <v>0</v>
      </c>
    </row>
    <row r="521" spans="1:15">
      <c r="A521">
        <f t="shared" si="571"/>
        <v>0</v>
      </c>
      <c r="B521">
        <f t="shared" si="575"/>
        <v>0</v>
      </c>
      <c r="C521" s="121">
        <f>IF(A521=0,0,+spisak!A$4)</f>
        <v>0</v>
      </c>
      <c r="D521">
        <f>IF(A521=0,0,+spisak!C$4)</f>
        <v>0</v>
      </c>
      <c r="E521" s="169">
        <f>IF(A521=0,0,+spisak!#REF!)</f>
        <v>0</v>
      </c>
      <c r="F521">
        <f>IF(A521=0,0,+VLOOKUP($A521,'по изворима и контима'!$A$12:D$499,4,FALSE))</f>
        <v>0</v>
      </c>
      <c r="G521">
        <f>IF(A521=0,0,+VLOOKUP($A521,'по изворима и контима'!$A$12:G$499,5,FALSE))</f>
        <v>0</v>
      </c>
      <c r="H521">
        <f>IF(A521=0,0,+VLOOKUP($A521,'по изворима и контима'!$A$12:H$499,6,FALSE))</f>
        <v>0</v>
      </c>
      <c r="I521">
        <f>IF(A521=0,0,+VLOOKUP($A521,'по изворима и контима'!$A$12:H$499,7,FALSE))</f>
        <v>0</v>
      </c>
      <c r="J521">
        <f>IF(A521=0,0,+VLOOKUP($A521,'по изворима и контима'!$A$12:I$499,8,FALSE))</f>
        <v>0</v>
      </c>
      <c r="K521">
        <f>IF(B521=0,0,+VLOOKUP($A521,'по изворима и контима'!$A$12:J$499,9,FALSE))</f>
        <v>0</v>
      </c>
      <c r="L521">
        <f>IF($A521=0,0,+VLOOKUP($F521,spisak!$C$11:$F$30,3,FALSE))</f>
        <v>0</v>
      </c>
      <c r="M521">
        <f>IF($A521=0,0,+VLOOKUP($F521,spisak!$C$11:$F$30,4,FALSE))</f>
        <v>0</v>
      </c>
      <c r="N521" s="140">
        <f t="shared" ref="N521" si="577">+IF(A521=0,0,"nakon 2019")</f>
        <v>0</v>
      </c>
      <c r="O521" s="122">
        <f>IF(C521=0,0,+VLOOKUP($A521,'по изворима и контима'!$A$12:R$499,COLUMN('по изворима и контима'!P:P),FALSE))</f>
        <v>0</v>
      </c>
    </row>
    <row r="522" spans="1:15">
      <c r="A522">
        <f>+IF(MAX(A$4:A519)&gt;=A$1,0,MAX(A$4:A519)+1)</f>
        <v>0</v>
      </c>
      <c r="B522">
        <f t="shared" si="575"/>
        <v>0</v>
      </c>
      <c r="C522" s="121">
        <f>IF(A522=0,0,+spisak!A$4)</f>
        <v>0</v>
      </c>
      <c r="D522">
        <f>IF(A522=0,0,+spisak!C$4)</f>
        <v>0</v>
      </c>
      <c r="E522" s="169">
        <f>IF(A522=0,0,+spisak!#REF!)</f>
        <v>0</v>
      </c>
      <c r="F522">
        <f>IF(A522=0,0,+VLOOKUP($A522,'по изворима и контима'!$A$12:D$499,4,FALSE))</f>
        <v>0</v>
      </c>
      <c r="G522">
        <f>IF(A522=0,0,+VLOOKUP($A522,'по изворима и контима'!$A$12:G$499,5,FALSE))</f>
        <v>0</v>
      </c>
      <c r="H522">
        <f>IF(A522=0,0,+VLOOKUP($A522,'по изворима и контима'!$A$12:H$499,6,FALSE))</f>
        <v>0</v>
      </c>
      <c r="I522">
        <f>IF(A522=0,0,+VLOOKUP($A522,'по изворима и контима'!$A$12:H$499,7,FALSE))</f>
        <v>0</v>
      </c>
      <c r="J522">
        <f>IF(A522=0,0,+VLOOKUP($A522,'по изворима и контима'!$A$12:I$499,8,FALSE))</f>
        <v>0</v>
      </c>
      <c r="K522">
        <f>IF(B522=0,0,+VLOOKUP($A522,'по изворима и контима'!$A$12:J$499,9,FALSE))</f>
        <v>0</v>
      </c>
      <c r="L522">
        <f>IF($A522=0,0,+VLOOKUP($F522,spisak!$C$11:$F$30,3,FALSE))</f>
        <v>0</v>
      </c>
      <c r="M522">
        <f>IF($A522=0,0,+VLOOKUP($F522,spisak!$C$11:$F$30,4,FALSE))</f>
        <v>0</v>
      </c>
      <c r="N522" s="140">
        <f t="shared" ref="N522" si="578">+IF(A522=0,0,"do 2015")</f>
        <v>0</v>
      </c>
      <c r="O522" s="122">
        <f>IF(A522=0,0,+VLOOKUP($A522,'по изворима и контима'!$A$12:L$499,COLUMN('по изворима и контима'!J:J),FALSE))</f>
        <v>0</v>
      </c>
    </row>
    <row r="523" spans="1:15">
      <c r="A523">
        <f>+A522</f>
        <v>0</v>
      </c>
      <c r="B523">
        <f t="shared" si="575"/>
        <v>0</v>
      </c>
      <c r="C523" s="121">
        <f>IF(A523=0,0,+spisak!A$4)</f>
        <v>0</v>
      </c>
      <c r="D523">
        <f>IF(A523=0,0,+spisak!C$4)</f>
        <v>0</v>
      </c>
      <c r="E523" s="169">
        <f>IF(A523=0,0,+spisak!#REF!)</f>
        <v>0</v>
      </c>
      <c r="F523">
        <f>IF(A523=0,0,+VLOOKUP($A523,'по изворима и контима'!$A$12:D$499,4,FALSE))</f>
        <v>0</v>
      </c>
      <c r="G523">
        <f>IF(A523=0,0,+VLOOKUP($A523,'по изворима и контима'!$A$12:G$499,5,FALSE))</f>
        <v>0</v>
      </c>
      <c r="H523">
        <f>IF(A523=0,0,+VLOOKUP($A523,'по изворима и контима'!$A$12:H$499,6,FALSE))</f>
        <v>0</v>
      </c>
      <c r="I523">
        <f>IF(A523=0,0,+VLOOKUP($A523,'по изворима и контима'!$A$12:H$499,7,FALSE))</f>
        <v>0</v>
      </c>
      <c r="J523">
        <f>IF(A523=0,0,+VLOOKUP($A523,'по изворима и контима'!$A$12:I$499,8,FALSE))</f>
        <v>0</v>
      </c>
      <c r="K523">
        <f>IF(B523=0,0,+VLOOKUP($A523,'по изворима и контима'!$A$12:J$499,9,FALSE))</f>
        <v>0</v>
      </c>
      <c r="L523">
        <f>IF($A523=0,0,+VLOOKUP($F523,spisak!$C$11:$F$30,3,FALSE))</f>
        <v>0</v>
      </c>
      <c r="M523">
        <f>IF($A523=0,0,+VLOOKUP($F523,spisak!$C$11:$F$30,4,FALSE))</f>
        <v>0</v>
      </c>
      <c r="N523" s="140">
        <f t="shared" ref="N523" si="579">+IF(A523=0,0,"2016-plan")</f>
        <v>0</v>
      </c>
      <c r="O523" s="122">
        <f>IF(A523=0,0,+VLOOKUP($A523,'по изворима и контима'!$A$12:R$499,COLUMN('по изворима и контима'!K:K),FALSE))</f>
        <v>0</v>
      </c>
    </row>
    <row r="524" spans="1:15">
      <c r="A524">
        <f t="shared" si="571"/>
        <v>0</v>
      </c>
      <c r="B524">
        <f t="shared" si="575"/>
        <v>0</v>
      </c>
      <c r="C524" s="121">
        <f>IF(A524=0,0,+spisak!A$4)</f>
        <v>0</v>
      </c>
      <c r="D524">
        <f>IF(A524=0,0,+spisak!C$4)</f>
        <v>0</v>
      </c>
      <c r="E524" s="169">
        <f>IF(A524=0,0,+spisak!#REF!)</f>
        <v>0</v>
      </c>
      <c r="F524">
        <f>IF(A524=0,0,+VLOOKUP($A524,'по изворима и контима'!$A$12:D$499,4,FALSE))</f>
        <v>0</v>
      </c>
      <c r="G524">
        <f>IF(A524=0,0,+VLOOKUP($A524,'по изворима и контима'!$A$12:G$499,5,FALSE))</f>
        <v>0</v>
      </c>
      <c r="H524">
        <f>IF(A524=0,0,+VLOOKUP($A524,'по изворима и контима'!$A$12:H$499,6,FALSE))</f>
        <v>0</v>
      </c>
      <c r="I524">
        <f>IF(A524=0,0,+VLOOKUP($A524,'по изворима и контима'!$A$12:H$499,7,FALSE))</f>
        <v>0</v>
      </c>
      <c r="J524">
        <f>IF(A524=0,0,+VLOOKUP($A524,'по изворима и контима'!$A$12:I$499,8,FALSE))</f>
        <v>0</v>
      </c>
      <c r="K524">
        <f>IF(B524=0,0,+VLOOKUP($A524,'по изворима и контима'!$A$12:J$499,9,FALSE))</f>
        <v>0</v>
      </c>
      <c r="L524">
        <f>IF($A524=0,0,+VLOOKUP($F524,spisak!$C$11:$F$30,3,FALSE))</f>
        <v>0</v>
      </c>
      <c r="M524">
        <f>IF($A524=0,0,+VLOOKUP($F524,spisak!$C$11:$F$30,4,FALSE))</f>
        <v>0</v>
      </c>
      <c r="N524" s="140">
        <f t="shared" ref="N524" si="580">+IF(A524=0,0,"2016-procena")</f>
        <v>0</v>
      </c>
      <c r="O524" s="122">
        <f>IF(A524=0,0,+VLOOKUP($A524,'по изворима и контима'!$A$12:R$499,COLUMN('по изворима и контима'!L:L),FALSE))</f>
        <v>0</v>
      </c>
    </row>
    <row r="525" spans="1:15">
      <c r="A525">
        <f t="shared" si="571"/>
        <v>0</v>
      </c>
      <c r="B525">
        <f t="shared" si="575"/>
        <v>0</v>
      </c>
      <c r="C525" s="121">
        <f>IF(A525=0,0,+spisak!A$4)</f>
        <v>0</v>
      </c>
      <c r="D525">
        <f>IF(A525=0,0,+spisak!C$4)</f>
        <v>0</v>
      </c>
      <c r="E525" s="169">
        <f>IF(A525=0,0,+spisak!#REF!)</f>
        <v>0</v>
      </c>
      <c r="F525">
        <f>IF(A525=0,0,+VLOOKUP($A525,'по изворима и контима'!$A$12:D$499,4,FALSE))</f>
        <v>0</v>
      </c>
      <c r="G525">
        <f>IF(A525=0,0,+VLOOKUP($A525,'по изворима и контима'!$A$12:G$499,5,FALSE))</f>
        <v>0</v>
      </c>
      <c r="H525">
        <f>IF(A525=0,0,+VLOOKUP($A525,'по изворима и контима'!$A$12:H$499,6,FALSE))</f>
        <v>0</v>
      </c>
      <c r="I525">
        <f>IF(A525=0,0,+VLOOKUP($A525,'по изворима и контима'!$A$12:H$499,7,FALSE))</f>
        <v>0</v>
      </c>
      <c r="J525">
        <f>IF(A525=0,0,+VLOOKUP($A525,'по изворима и контима'!$A$12:I$499,8,FALSE))</f>
        <v>0</v>
      </c>
      <c r="K525">
        <f>IF(B525=0,0,+VLOOKUP($A525,'по изворима и контима'!$A$12:J$499,9,FALSE))</f>
        <v>0</v>
      </c>
      <c r="L525">
        <f>IF($A525=0,0,+VLOOKUP($F525,spisak!$C$11:$F$30,3,FALSE))</f>
        <v>0</v>
      </c>
      <c r="M525">
        <f>IF($A525=0,0,+VLOOKUP($F525,spisak!$C$11:$F$30,4,FALSE))</f>
        <v>0</v>
      </c>
      <c r="N525" s="140">
        <f t="shared" ref="N525" si="581">+IF(A525=0,0,"2017")</f>
        <v>0</v>
      </c>
      <c r="O525" s="122">
        <f>IF(A525=0,0,+VLOOKUP($A525,'по изворима и контима'!$A$12:R$499,COLUMN('по изворима и контима'!M:M),FALSE))</f>
        <v>0</v>
      </c>
    </row>
    <row r="526" spans="1:15">
      <c r="A526">
        <f t="shared" si="571"/>
        <v>0</v>
      </c>
      <c r="B526">
        <f t="shared" si="575"/>
        <v>0</v>
      </c>
      <c r="C526" s="121">
        <f>IF(A526=0,0,+spisak!A$4)</f>
        <v>0</v>
      </c>
      <c r="D526">
        <f>IF(A526=0,0,+spisak!C$4)</f>
        <v>0</v>
      </c>
      <c r="E526" s="169">
        <f>IF(A526=0,0,+spisak!#REF!)</f>
        <v>0</v>
      </c>
      <c r="F526">
        <f>IF(A526=0,0,+VLOOKUP($A526,'по изворима и контима'!$A$12:D$499,4,FALSE))</f>
        <v>0</v>
      </c>
      <c r="G526">
        <f>IF(A526=0,0,+VLOOKUP($A526,'по изворима и контима'!$A$12:G$499,5,FALSE))</f>
        <v>0</v>
      </c>
      <c r="H526">
        <f>IF(A526=0,0,+VLOOKUP($A526,'по изворима и контима'!$A$12:H$499,6,FALSE))</f>
        <v>0</v>
      </c>
      <c r="I526">
        <f>IF(A526=0,0,+VLOOKUP($A526,'по изворима и контима'!$A$12:H$499,7,FALSE))</f>
        <v>0</v>
      </c>
      <c r="J526">
        <f>IF(A526=0,0,+VLOOKUP($A526,'по изворима и контима'!$A$12:I$499,8,FALSE))</f>
        <v>0</v>
      </c>
      <c r="K526">
        <f>IF(B526=0,0,+VLOOKUP($A526,'по изворима и контима'!$A$12:J$499,9,FALSE))</f>
        <v>0</v>
      </c>
      <c r="L526">
        <f>IF($A526=0,0,+VLOOKUP($F526,spisak!$C$11:$F$30,3,FALSE))</f>
        <v>0</v>
      </c>
      <c r="M526">
        <f>IF($A526=0,0,+VLOOKUP($F526,spisak!$C$11:$F$30,4,FALSE))</f>
        <v>0</v>
      </c>
      <c r="N526" s="140">
        <f t="shared" ref="N526" si="582">+IF(A526=0,0,"2018")</f>
        <v>0</v>
      </c>
      <c r="O526" s="122">
        <f>IF(C526=0,0,+VLOOKUP($A526,'по изворима и контима'!$A$12:R$499,COLUMN('по изворима и контима'!N:N),FALSE))</f>
        <v>0</v>
      </c>
    </row>
    <row r="527" spans="1:15">
      <c r="A527">
        <f t="shared" si="571"/>
        <v>0</v>
      </c>
      <c r="B527">
        <f t="shared" si="575"/>
        <v>0</v>
      </c>
      <c r="C527" s="121">
        <f>IF(A527=0,0,+spisak!A$4)</f>
        <v>0</v>
      </c>
      <c r="D527">
        <f>IF(A527=0,0,+spisak!C$4)</f>
        <v>0</v>
      </c>
      <c r="E527" s="169">
        <f>IF(A527=0,0,+spisak!#REF!)</f>
        <v>0</v>
      </c>
      <c r="F527">
        <f>IF(A527=0,0,+VLOOKUP($A527,'по изворима и контима'!$A$12:D$499,4,FALSE))</f>
        <v>0</v>
      </c>
      <c r="G527">
        <f>IF(A527=0,0,+VLOOKUP($A527,'по изворима и контима'!$A$12:G$499,5,FALSE))</f>
        <v>0</v>
      </c>
      <c r="H527">
        <f>IF(A527=0,0,+VLOOKUP($A527,'по изворима и контима'!$A$12:H$499,6,FALSE))</f>
        <v>0</v>
      </c>
      <c r="I527">
        <f>IF(A527=0,0,+VLOOKUP($A527,'по изворима и контима'!$A$12:H$499,7,FALSE))</f>
        <v>0</v>
      </c>
      <c r="J527">
        <f>IF(A527=0,0,+VLOOKUP($A527,'по изворима и контима'!$A$12:I$499,8,FALSE))</f>
        <v>0</v>
      </c>
      <c r="K527">
        <f>IF(B527=0,0,+VLOOKUP($A527,'по изворима и контима'!$A$12:J$499,9,FALSE))</f>
        <v>0</v>
      </c>
      <c r="L527">
        <f>IF($A527=0,0,+VLOOKUP($F527,spisak!$C$11:$F$30,3,FALSE))</f>
        <v>0</v>
      </c>
      <c r="M527">
        <f>IF($A527=0,0,+VLOOKUP($F527,spisak!$C$11:$F$30,4,FALSE))</f>
        <v>0</v>
      </c>
      <c r="N527" s="140">
        <f t="shared" ref="N527" si="583">+IF(A527=0,0,"2019")</f>
        <v>0</v>
      </c>
      <c r="O527" s="122">
        <f>IF(C527=0,0,+VLOOKUP($A527,'по изворима и контима'!$A$12:R$499,COLUMN('по изворима и контима'!O:O),FALSE))</f>
        <v>0</v>
      </c>
    </row>
    <row r="528" spans="1:15">
      <c r="A528">
        <f t="shared" si="571"/>
        <v>0</v>
      </c>
      <c r="B528">
        <f t="shared" si="575"/>
        <v>0</v>
      </c>
      <c r="C528" s="121">
        <f>IF(A528=0,0,+spisak!A$4)</f>
        <v>0</v>
      </c>
      <c r="D528">
        <f>IF(A528=0,0,+spisak!C$4)</f>
        <v>0</v>
      </c>
      <c r="E528" s="169">
        <f>IF(A528=0,0,+spisak!#REF!)</f>
        <v>0</v>
      </c>
      <c r="F528">
        <f>IF(A528=0,0,+VLOOKUP($A528,'по изворима и контима'!$A$12:D$499,4,FALSE))</f>
        <v>0</v>
      </c>
      <c r="G528">
        <f>IF(A528=0,0,+VLOOKUP($A528,'по изворима и контима'!$A$12:G$499,5,FALSE))</f>
        <v>0</v>
      </c>
      <c r="H528">
        <f>IF(A528=0,0,+VLOOKUP($A528,'по изворима и контима'!$A$12:H$499,6,FALSE))</f>
        <v>0</v>
      </c>
      <c r="I528">
        <f>IF(A528=0,0,+VLOOKUP($A528,'по изворима и контима'!$A$12:H$499,7,FALSE))</f>
        <v>0</v>
      </c>
      <c r="J528">
        <f>IF(A528=0,0,+VLOOKUP($A528,'по изворима и контима'!$A$12:I$499,8,FALSE))</f>
        <v>0</v>
      </c>
      <c r="K528">
        <f>IF(B528=0,0,+VLOOKUP($A528,'по изворима и контима'!$A$12:J$499,9,FALSE))</f>
        <v>0</v>
      </c>
      <c r="L528">
        <f>IF($A528=0,0,+VLOOKUP($F528,spisak!$C$11:$F$30,3,FALSE))</f>
        <v>0</v>
      </c>
      <c r="M528">
        <f>IF($A528=0,0,+VLOOKUP($F528,spisak!$C$11:$F$30,4,FALSE))</f>
        <v>0</v>
      </c>
      <c r="N528" s="140">
        <f t="shared" ref="N528" si="584">+IF(A528=0,0,"nakon 2019")</f>
        <v>0</v>
      </c>
      <c r="O528" s="122">
        <f>IF(C528=0,0,+VLOOKUP($A528,'по изворима и контима'!$A$12:R$499,COLUMN('по изворима и контима'!P:P),FALSE))</f>
        <v>0</v>
      </c>
    </row>
    <row r="529" spans="1:15">
      <c r="A529">
        <f>+IF(MAX(A$4:A526)&gt;=A$1,0,MAX(A$4:A526)+1)</f>
        <v>0</v>
      </c>
      <c r="B529">
        <f t="shared" si="575"/>
        <v>0</v>
      </c>
      <c r="C529" s="121">
        <f>IF(A529=0,0,+spisak!A$4)</f>
        <v>0</v>
      </c>
      <c r="D529">
        <f>IF(A529=0,0,+spisak!C$4)</f>
        <v>0</v>
      </c>
      <c r="E529" s="169">
        <f>IF(A529=0,0,+spisak!#REF!)</f>
        <v>0</v>
      </c>
      <c r="F529">
        <f>IF(A529=0,0,+VLOOKUP($A529,'по изворима и контима'!$A$12:D$499,4,FALSE))</f>
        <v>0</v>
      </c>
      <c r="G529">
        <f>IF(A529=0,0,+VLOOKUP($A529,'по изворима и контима'!$A$12:G$499,5,FALSE))</f>
        <v>0</v>
      </c>
      <c r="H529">
        <f>IF(A529=0,0,+VLOOKUP($A529,'по изворима и контима'!$A$12:H$499,6,FALSE))</f>
        <v>0</v>
      </c>
      <c r="I529">
        <f>IF(A529=0,0,+VLOOKUP($A529,'по изворима и контима'!$A$12:H$499,7,FALSE))</f>
        <v>0</v>
      </c>
      <c r="J529">
        <f>IF(A529=0,0,+VLOOKUP($A529,'по изворима и контима'!$A$12:I$499,8,FALSE))</f>
        <v>0</v>
      </c>
      <c r="K529">
        <f>IF(B529=0,0,+VLOOKUP($A529,'по изворима и контима'!$A$12:J$499,9,FALSE))</f>
        <v>0</v>
      </c>
      <c r="L529">
        <f>IF($A529=0,0,+VLOOKUP($F529,spisak!$C$11:$F$30,3,FALSE))</f>
        <v>0</v>
      </c>
      <c r="M529">
        <f>IF($A529=0,0,+VLOOKUP($F529,spisak!$C$11:$F$30,4,FALSE))</f>
        <v>0</v>
      </c>
      <c r="N529" s="140">
        <f t="shared" ref="N529" si="585">+IF(A529=0,0,"do 2015")</f>
        <v>0</v>
      </c>
      <c r="O529" s="122">
        <f>IF(A529=0,0,+VLOOKUP($A529,'по изворима и контима'!$A$12:L$499,COLUMN('по изворима и контима'!J:J),FALSE))</f>
        <v>0</v>
      </c>
    </row>
    <row r="530" spans="1:15">
      <c r="A530">
        <f t="shared" ref="A530:A535" si="586">+A529</f>
        <v>0</v>
      </c>
      <c r="B530">
        <f t="shared" si="575"/>
        <v>0</v>
      </c>
      <c r="C530" s="121">
        <f>IF(A530=0,0,+spisak!A$4)</f>
        <v>0</v>
      </c>
      <c r="D530">
        <f>IF(A530=0,0,+spisak!C$4)</f>
        <v>0</v>
      </c>
      <c r="E530" s="169">
        <f>IF(A530=0,0,+spisak!#REF!)</f>
        <v>0</v>
      </c>
      <c r="F530">
        <f>IF(A530=0,0,+VLOOKUP($A530,'по изворима и контима'!$A$12:D$499,4,FALSE))</f>
        <v>0</v>
      </c>
      <c r="G530">
        <f>IF(A530=0,0,+VLOOKUP($A530,'по изворима и контима'!$A$12:G$499,5,FALSE))</f>
        <v>0</v>
      </c>
      <c r="H530">
        <f>IF(A530=0,0,+VLOOKUP($A530,'по изворима и контима'!$A$12:H$499,6,FALSE))</f>
        <v>0</v>
      </c>
      <c r="I530">
        <f>IF(A530=0,0,+VLOOKUP($A530,'по изворима и контима'!$A$12:H$499,7,FALSE))</f>
        <v>0</v>
      </c>
      <c r="J530">
        <f>IF(A530=0,0,+VLOOKUP($A530,'по изворима и контима'!$A$12:I$499,8,FALSE))</f>
        <v>0</v>
      </c>
      <c r="K530">
        <f>IF(B530=0,0,+VLOOKUP($A530,'по изворима и контима'!$A$12:J$499,9,FALSE))</f>
        <v>0</v>
      </c>
      <c r="L530">
        <f>IF($A530=0,0,+VLOOKUP($F530,spisak!$C$11:$F$30,3,FALSE))</f>
        <v>0</v>
      </c>
      <c r="M530">
        <f>IF($A530=0,0,+VLOOKUP($F530,spisak!$C$11:$F$30,4,FALSE))</f>
        <v>0</v>
      </c>
      <c r="N530" s="140">
        <f t="shared" ref="N530" si="587">+IF(A530=0,0,"2016-plan")</f>
        <v>0</v>
      </c>
      <c r="O530" s="122">
        <f>IF(A530=0,0,+VLOOKUP($A530,'по изворима и контима'!$A$12:R$499,COLUMN('по изворима и контима'!K:K),FALSE))</f>
        <v>0</v>
      </c>
    </row>
    <row r="531" spans="1:15">
      <c r="A531">
        <f t="shared" si="586"/>
        <v>0</v>
      </c>
      <c r="B531">
        <f t="shared" si="575"/>
        <v>0</v>
      </c>
      <c r="C531" s="121">
        <f>IF(A531=0,0,+spisak!A$4)</f>
        <v>0</v>
      </c>
      <c r="D531">
        <f>IF(A531=0,0,+spisak!C$4)</f>
        <v>0</v>
      </c>
      <c r="E531" s="169">
        <f>IF(A531=0,0,+spisak!#REF!)</f>
        <v>0</v>
      </c>
      <c r="F531">
        <f>IF(A531=0,0,+VLOOKUP($A531,'по изворима и контима'!$A$12:D$499,4,FALSE))</f>
        <v>0</v>
      </c>
      <c r="G531">
        <f>IF(A531=0,0,+VLOOKUP($A531,'по изворима и контима'!$A$12:G$499,5,FALSE))</f>
        <v>0</v>
      </c>
      <c r="H531">
        <f>IF(A531=0,0,+VLOOKUP($A531,'по изворима и контима'!$A$12:H$499,6,FALSE))</f>
        <v>0</v>
      </c>
      <c r="I531">
        <f>IF(A531=0,0,+VLOOKUP($A531,'по изворима и контима'!$A$12:H$499,7,FALSE))</f>
        <v>0</v>
      </c>
      <c r="J531">
        <f>IF(A531=0,0,+VLOOKUP($A531,'по изворима и контима'!$A$12:I$499,8,FALSE))</f>
        <v>0</v>
      </c>
      <c r="K531">
        <f>IF(B531=0,0,+VLOOKUP($A531,'по изворима и контима'!$A$12:J$499,9,FALSE))</f>
        <v>0</v>
      </c>
      <c r="L531">
        <f>IF($A531=0,0,+VLOOKUP($F531,spisak!$C$11:$F$30,3,FALSE))</f>
        <v>0</v>
      </c>
      <c r="M531">
        <f>IF($A531=0,0,+VLOOKUP($F531,spisak!$C$11:$F$30,4,FALSE))</f>
        <v>0</v>
      </c>
      <c r="N531" s="140">
        <f t="shared" ref="N531" si="588">+IF(A531=0,0,"2016-procena")</f>
        <v>0</v>
      </c>
      <c r="O531" s="122">
        <f>IF(A531=0,0,+VLOOKUP($A531,'по изворима и контима'!$A$12:R$499,COLUMN('по изворима и контима'!L:L),FALSE))</f>
        <v>0</v>
      </c>
    </row>
    <row r="532" spans="1:15">
      <c r="A532">
        <f t="shared" si="586"/>
        <v>0</v>
      </c>
      <c r="B532">
        <f t="shared" si="575"/>
        <v>0</v>
      </c>
      <c r="C532" s="121">
        <f>IF(A532=0,0,+spisak!A$4)</f>
        <v>0</v>
      </c>
      <c r="D532">
        <f>IF(A532=0,0,+spisak!C$4)</f>
        <v>0</v>
      </c>
      <c r="E532" s="169">
        <f>IF(A532=0,0,+spisak!#REF!)</f>
        <v>0</v>
      </c>
      <c r="F532">
        <f>IF(A532=0,0,+VLOOKUP($A532,'по изворима и контима'!$A$12:D$499,4,FALSE))</f>
        <v>0</v>
      </c>
      <c r="G532">
        <f>IF(A532=0,0,+VLOOKUP($A532,'по изворима и контима'!$A$12:G$499,5,FALSE))</f>
        <v>0</v>
      </c>
      <c r="H532">
        <f>IF(A532=0,0,+VLOOKUP($A532,'по изворима и контима'!$A$12:H$499,6,FALSE))</f>
        <v>0</v>
      </c>
      <c r="I532">
        <f>IF(A532=0,0,+VLOOKUP($A532,'по изворима и контима'!$A$12:H$499,7,FALSE))</f>
        <v>0</v>
      </c>
      <c r="J532">
        <f>IF(A532=0,0,+VLOOKUP($A532,'по изворима и контима'!$A$12:I$499,8,FALSE))</f>
        <v>0</v>
      </c>
      <c r="K532">
        <f>IF(B532=0,0,+VLOOKUP($A532,'по изворима и контима'!$A$12:J$499,9,FALSE))</f>
        <v>0</v>
      </c>
      <c r="L532">
        <f>IF($A532=0,0,+VLOOKUP($F532,spisak!$C$11:$F$30,3,FALSE))</f>
        <v>0</v>
      </c>
      <c r="M532">
        <f>IF($A532=0,0,+VLOOKUP($F532,spisak!$C$11:$F$30,4,FALSE))</f>
        <v>0</v>
      </c>
      <c r="N532" s="140">
        <f t="shared" ref="N532" si="589">+IF(A532=0,0,"2017")</f>
        <v>0</v>
      </c>
      <c r="O532" s="122">
        <f>IF(A532=0,0,+VLOOKUP($A532,'по изворима и контима'!$A$12:R$499,COLUMN('по изворима и контима'!M:M),FALSE))</f>
        <v>0</v>
      </c>
    </row>
    <row r="533" spans="1:15">
      <c r="A533">
        <f t="shared" si="586"/>
        <v>0</v>
      </c>
      <c r="B533">
        <f t="shared" si="575"/>
        <v>0</v>
      </c>
      <c r="C533" s="121">
        <f>IF(A533=0,0,+spisak!A$4)</f>
        <v>0</v>
      </c>
      <c r="D533">
        <f>IF(A533=0,0,+spisak!C$4)</f>
        <v>0</v>
      </c>
      <c r="E533" s="169">
        <f>IF(A533=0,0,+spisak!#REF!)</f>
        <v>0</v>
      </c>
      <c r="F533">
        <f>IF(A533=0,0,+VLOOKUP($A533,'по изворима и контима'!$A$12:D$499,4,FALSE))</f>
        <v>0</v>
      </c>
      <c r="G533">
        <f>IF(A533=0,0,+VLOOKUP($A533,'по изворима и контима'!$A$12:G$499,5,FALSE))</f>
        <v>0</v>
      </c>
      <c r="H533">
        <f>IF(A533=0,0,+VLOOKUP($A533,'по изворима и контима'!$A$12:H$499,6,FALSE))</f>
        <v>0</v>
      </c>
      <c r="I533">
        <f>IF(A533=0,0,+VLOOKUP($A533,'по изворима и контима'!$A$12:H$499,7,FALSE))</f>
        <v>0</v>
      </c>
      <c r="J533">
        <f>IF(A533=0,0,+VLOOKUP($A533,'по изворима и контима'!$A$12:I$499,8,FALSE))</f>
        <v>0</v>
      </c>
      <c r="K533">
        <f>IF(B533=0,0,+VLOOKUP($A533,'по изворима и контима'!$A$12:J$499,9,FALSE))</f>
        <v>0</v>
      </c>
      <c r="L533">
        <f>IF($A533=0,0,+VLOOKUP($F533,spisak!$C$11:$F$30,3,FALSE))</f>
        <v>0</v>
      </c>
      <c r="M533">
        <f>IF($A533=0,0,+VLOOKUP($F533,spisak!$C$11:$F$30,4,FALSE))</f>
        <v>0</v>
      </c>
      <c r="N533" s="140">
        <f t="shared" ref="N533" si="590">+IF(A533=0,0,"2018")</f>
        <v>0</v>
      </c>
      <c r="O533" s="122">
        <f>IF(C533=0,0,+VLOOKUP($A533,'по изворима и контима'!$A$12:R$499,COLUMN('по изворима и контима'!N:N),FALSE))</f>
        <v>0</v>
      </c>
    </row>
    <row r="534" spans="1:15">
      <c r="A534">
        <f t="shared" si="586"/>
        <v>0</v>
      </c>
      <c r="B534">
        <f t="shared" si="575"/>
        <v>0</v>
      </c>
      <c r="C534" s="121">
        <f>IF(A534=0,0,+spisak!A$4)</f>
        <v>0</v>
      </c>
      <c r="D534">
        <f>IF(A534=0,0,+spisak!C$4)</f>
        <v>0</v>
      </c>
      <c r="E534" s="169">
        <f>IF(A534=0,0,+spisak!#REF!)</f>
        <v>0</v>
      </c>
      <c r="F534">
        <f>IF(A534=0,0,+VLOOKUP($A534,'по изворима и контима'!$A$12:D$499,4,FALSE))</f>
        <v>0</v>
      </c>
      <c r="G534">
        <f>IF(A534=0,0,+VLOOKUP($A534,'по изворима и контима'!$A$12:G$499,5,FALSE))</f>
        <v>0</v>
      </c>
      <c r="H534">
        <f>IF(A534=0,0,+VLOOKUP($A534,'по изворима и контима'!$A$12:H$499,6,FALSE))</f>
        <v>0</v>
      </c>
      <c r="I534">
        <f>IF(A534=0,0,+VLOOKUP($A534,'по изворима и контима'!$A$12:H$499,7,FALSE))</f>
        <v>0</v>
      </c>
      <c r="J534">
        <f>IF(A534=0,0,+VLOOKUP($A534,'по изворима и контима'!$A$12:I$499,8,FALSE))</f>
        <v>0</v>
      </c>
      <c r="K534">
        <f>IF(B534=0,0,+VLOOKUP($A534,'по изворима и контима'!$A$12:J$499,9,FALSE))</f>
        <v>0</v>
      </c>
      <c r="L534">
        <f>IF($A534=0,0,+VLOOKUP($F534,spisak!$C$11:$F$30,3,FALSE))</f>
        <v>0</v>
      </c>
      <c r="M534">
        <f>IF($A534=0,0,+VLOOKUP($F534,spisak!$C$11:$F$30,4,FALSE))</f>
        <v>0</v>
      </c>
      <c r="N534" s="140">
        <f t="shared" ref="N534" si="591">+IF(A534=0,0,"2019")</f>
        <v>0</v>
      </c>
      <c r="O534" s="122">
        <f>IF(C534=0,0,+VLOOKUP($A534,'по изворима и контима'!$A$12:R$499,COLUMN('по изворима и контима'!O:O),FALSE))</f>
        <v>0</v>
      </c>
    </row>
    <row r="535" spans="1:15">
      <c r="A535">
        <f t="shared" si="586"/>
        <v>0</v>
      </c>
      <c r="B535">
        <f t="shared" si="575"/>
        <v>0</v>
      </c>
      <c r="C535" s="121">
        <f>IF(A535=0,0,+spisak!A$4)</f>
        <v>0</v>
      </c>
      <c r="D535">
        <f>IF(A535=0,0,+spisak!C$4)</f>
        <v>0</v>
      </c>
      <c r="E535" s="169">
        <f>IF(A535=0,0,+spisak!#REF!)</f>
        <v>0</v>
      </c>
      <c r="F535">
        <f>IF(A535=0,0,+VLOOKUP($A535,'по изворима и контима'!$A$12:D$499,4,FALSE))</f>
        <v>0</v>
      </c>
      <c r="G535">
        <f>IF(A535=0,0,+VLOOKUP($A535,'по изворима и контима'!$A$12:G$499,5,FALSE))</f>
        <v>0</v>
      </c>
      <c r="H535">
        <f>IF(A535=0,0,+VLOOKUP($A535,'по изворима и контима'!$A$12:H$499,6,FALSE))</f>
        <v>0</v>
      </c>
      <c r="I535">
        <f>IF(A535=0,0,+VLOOKUP($A535,'по изворима и контима'!$A$12:H$499,7,FALSE))</f>
        <v>0</v>
      </c>
      <c r="J535">
        <f>IF(A535=0,0,+VLOOKUP($A535,'по изворима и контима'!$A$12:I$499,8,FALSE))</f>
        <v>0</v>
      </c>
      <c r="K535">
        <f>IF(B535=0,0,+VLOOKUP($A535,'по изворима и контима'!$A$12:J$499,9,FALSE))</f>
        <v>0</v>
      </c>
      <c r="L535">
        <f>IF($A535=0,0,+VLOOKUP($F535,spisak!$C$11:$F$30,3,FALSE))</f>
        <v>0</v>
      </c>
      <c r="M535">
        <f>IF($A535=0,0,+VLOOKUP($F535,spisak!$C$11:$F$30,4,FALSE))</f>
        <v>0</v>
      </c>
      <c r="N535" s="140">
        <f t="shared" ref="N535" si="592">+IF(A535=0,0,"nakon 2019")</f>
        <v>0</v>
      </c>
      <c r="O535" s="122">
        <f>IF(C535=0,0,+VLOOKUP($A535,'по изворима и контима'!$A$12:R$499,COLUMN('по изворима и контима'!P:P),FALSE))</f>
        <v>0</v>
      </c>
    </row>
    <row r="536" spans="1:15">
      <c r="A536">
        <f>+IF(ISBLANK('по изворима и контима'!D544)=TRUE,0,1)</f>
        <v>0</v>
      </c>
      <c r="B536">
        <f t="shared" si="575"/>
        <v>0</v>
      </c>
      <c r="C536" s="121">
        <f>IF(A536=0,0,+spisak!A$4)</f>
        <v>0</v>
      </c>
      <c r="D536">
        <f>IF(A536=0,0,+spisak!C$4)</f>
        <v>0</v>
      </c>
      <c r="E536" s="169">
        <f>IF(A536=0,0,+spisak!#REF!)</f>
        <v>0</v>
      </c>
      <c r="F536">
        <f>IF(A536=0,0,+VLOOKUP($A536,'по изворима и контима'!$A$12:D$499,4,FALSE))</f>
        <v>0</v>
      </c>
      <c r="G536">
        <f>IF(A536=0,0,+VLOOKUP($A536,'по изворима и контима'!$A$12:G$499,5,FALSE))</f>
        <v>0</v>
      </c>
      <c r="H536">
        <f>IF(A536=0,0,+VLOOKUP($A536,'по изворима и контима'!$A$12:H$499,6,FALSE))</f>
        <v>0</v>
      </c>
      <c r="I536">
        <f>IF(A536=0,0,+VLOOKUP($A536,'по изворима и контима'!$A$12:H$499,7,FALSE))</f>
        <v>0</v>
      </c>
      <c r="J536">
        <f>IF(A536=0,0,+VLOOKUP($A536,'по изворима и контима'!$A$12:I$499,8,FALSE))</f>
        <v>0</v>
      </c>
      <c r="K536">
        <f>IF(B536=0,0,+VLOOKUP($A536,'по изворима и контима'!$A$12:J$499,9,FALSE))</f>
        <v>0</v>
      </c>
      <c r="L536">
        <f>IF($A536=0,0,+VLOOKUP($F536,spisak!$C$11:$F$30,3,FALSE))</f>
        <v>0</v>
      </c>
      <c r="M536">
        <f>IF($A536=0,0,+VLOOKUP($F536,spisak!$C$11:$F$30,4,FALSE))</f>
        <v>0</v>
      </c>
      <c r="N536" s="140">
        <f t="shared" ref="N536" si="593">+IF(A536=0,0,"do 2015")</f>
        <v>0</v>
      </c>
      <c r="O536" s="122">
        <f>IF(A536=0,0,+VLOOKUP($A536,'по изворима и контима'!$A$12:L$499,COLUMN('по изворима и контима'!J:J),FALSE))</f>
        <v>0</v>
      </c>
    </row>
    <row r="537" spans="1:15">
      <c r="A537">
        <f t="shared" ref="A537:A542" si="594">+A536</f>
        <v>0</v>
      </c>
      <c r="B537">
        <f t="shared" si="575"/>
        <v>0</v>
      </c>
      <c r="C537" s="121">
        <f>IF(A537=0,0,+spisak!A$4)</f>
        <v>0</v>
      </c>
      <c r="D537">
        <f>IF(A537=0,0,+spisak!C$4)</f>
        <v>0</v>
      </c>
      <c r="E537" s="169">
        <f>IF(A537=0,0,+spisak!#REF!)</f>
        <v>0</v>
      </c>
      <c r="F537">
        <f>IF(A537=0,0,+VLOOKUP($A537,'по изворима и контима'!$A$12:D$499,4,FALSE))</f>
        <v>0</v>
      </c>
      <c r="G537">
        <f>IF(A537=0,0,+VLOOKUP($A537,'по изворима и контима'!$A$12:G$499,5,FALSE))</f>
        <v>0</v>
      </c>
      <c r="H537">
        <f>IF(A537=0,0,+VLOOKUP($A537,'по изворима и контима'!$A$12:H$499,6,FALSE))</f>
        <v>0</v>
      </c>
      <c r="I537">
        <f>IF(A537=0,0,+VLOOKUP($A537,'по изворима и контима'!$A$12:H$499,7,FALSE))</f>
        <v>0</v>
      </c>
      <c r="J537">
        <f>IF(A537=0,0,+VLOOKUP($A537,'по изворима и контима'!$A$12:I$499,8,FALSE))</f>
        <v>0</v>
      </c>
      <c r="K537">
        <f>IF(B537=0,0,+VLOOKUP($A537,'по изворима и контима'!$A$12:J$499,9,FALSE))</f>
        <v>0</v>
      </c>
      <c r="L537">
        <f>IF($A537=0,0,+VLOOKUP($F537,spisak!$C$11:$F$30,3,FALSE))</f>
        <v>0</v>
      </c>
      <c r="M537">
        <f>IF($A537=0,0,+VLOOKUP($F537,spisak!$C$11:$F$30,4,FALSE))</f>
        <v>0</v>
      </c>
      <c r="N537" s="140">
        <f t="shared" ref="N537" si="595">+IF(A537=0,0,"2016-plan")</f>
        <v>0</v>
      </c>
      <c r="O537" s="122">
        <f>IF(A537=0,0,+VLOOKUP($A537,'по изворима и контима'!$A$12:R$499,COLUMN('по изворима и контима'!K:K),FALSE))</f>
        <v>0</v>
      </c>
    </row>
    <row r="538" spans="1:15">
      <c r="A538">
        <f t="shared" si="594"/>
        <v>0</v>
      </c>
      <c r="B538">
        <f t="shared" si="575"/>
        <v>0</v>
      </c>
      <c r="C538" s="121">
        <f>IF(A538=0,0,+spisak!A$4)</f>
        <v>0</v>
      </c>
      <c r="D538">
        <f>IF(A538=0,0,+spisak!C$4)</f>
        <v>0</v>
      </c>
      <c r="E538" s="169">
        <f>IF(A538=0,0,+spisak!#REF!)</f>
        <v>0</v>
      </c>
      <c r="F538">
        <f>IF(A538=0,0,+VLOOKUP($A538,'по изворима и контима'!$A$12:D$499,4,FALSE))</f>
        <v>0</v>
      </c>
      <c r="G538">
        <f>IF(A538=0,0,+VLOOKUP($A538,'по изворима и контима'!$A$12:G$499,5,FALSE))</f>
        <v>0</v>
      </c>
      <c r="H538">
        <f>IF(A538=0,0,+VLOOKUP($A538,'по изворима и контима'!$A$12:H$499,6,FALSE))</f>
        <v>0</v>
      </c>
      <c r="I538">
        <f>IF(A538=0,0,+VLOOKUP($A538,'по изворима и контима'!$A$12:H$499,7,FALSE))</f>
        <v>0</v>
      </c>
      <c r="J538">
        <f>IF(A538=0,0,+VLOOKUP($A538,'по изворима и контима'!$A$12:I$499,8,FALSE))</f>
        <v>0</v>
      </c>
      <c r="K538">
        <f>IF(B538=0,0,+VLOOKUP($A538,'по изворима и контима'!$A$12:J$499,9,FALSE))</f>
        <v>0</v>
      </c>
      <c r="L538">
        <f>IF($A538=0,0,+VLOOKUP($F538,spisak!$C$11:$F$30,3,FALSE))</f>
        <v>0</v>
      </c>
      <c r="M538">
        <f>IF($A538=0,0,+VLOOKUP($F538,spisak!$C$11:$F$30,4,FALSE))</f>
        <v>0</v>
      </c>
      <c r="N538" s="140">
        <f t="shared" ref="N538" si="596">+IF(A538=0,0,"2016-procena")</f>
        <v>0</v>
      </c>
      <c r="O538" s="122">
        <f>IF(A538=0,0,+VLOOKUP($A538,'по изворима и контима'!$A$12:R$499,COLUMN('по изворима и контима'!L:L),FALSE))</f>
        <v>0</v>
      </c>
    </row>
    <row r="539" spans="1:15">
      <c r="A539">
        <f t="shared" si="594"/>
        <v>0</v>
      </c>
      <c r="B539">
        <f t="shared" si="575"/>
        <v>0</v>
      </c>
      <c r="C539" s="121">
        <f>IF(A539=0,0,+spisak!A$4)</f>
        <v>0</v>
      </c>
      <c r="D539">
        <f>IF(A539=0,0,+spisak!C$4)</f>
        <v>0</v>
      </c>
      <c r="E539" s="169">
        <f>IF(A539=0,0,+spisak!#REF!)</f>
        <v>0</v>
      </c>
      <c r="F539">
        <f>IF(A539=0,0,+VLOOKUP($A539,'по изворима и контима'!$A$12:D$499,4,FALSE))</f>
        <v>0</v>
      </c>
      <c r="G539">
        <f>IF(A539=0,0,+VLOOKUP($A539,'по изворима и контима'!$A$12:G$499,5,FALSE))</f>
        <v>0</v>
      </c>
      <c r="H539">
        <f>IF(A539=0,0,+VLOOKUP($A539,'по изворима и контима'!$A$12:H$499,6,FALSE))</f>
        <v>0</v>
      </c>
      <c r="I539">
        <f>IF(A539=0,0,+VLOOKUP($A539,'по изворима и контима'!$A$12:H$499,7,FALSE))</f>
        <v>0</v>
      </c>
      <c r="J539">
        <f>IF(A539=0,0,+VLOOKUP($A539,'по изворима и контима'!$A$12:I$499,8,FALSE))</f>
        <v>0</v>
      </c>
      <c r="K539">
        <f>IF(B539=0,0,+VLOOKUP($A539,'по изворима и контима'!$A$12:J$499,9,FALSE))</f>
        <v>0</v>
      </c>
      <c r="L539">
        <f>IF($A539=0,0,+VLOOKUP($F539,spisak!$C$11:$F$30,3,FALSE))</f>
        <v>0</v>
      </c>
      <c r="M539">
        <f>IF($A539=0,0,+VLOOKUP($F539,spisak!$C$11:$F$30,4,FALSE))</f>
        <v>0</v>
      </c>
      <c r="N539" s="140">
        <f t="shared" ref="N539" si="597">+IF(A539=0,0,"2017")</f>
        <v>0</v>
      </c>
      <c r="O539" s="122">
        <f>IF(A539=0,0,+VLOOKUP($A539,'по изворима и контима'!$A$12:R$499,COLUMN('по изворима и контима'!M:M),FALSE))</f>
        <v>0</v>
      </c>
    </row>
    <row r="540" spans="1:15">
      <c r="A540">
        <f t="shared" si="594"/>
        <v>0</v>
      </c>
      <c r="B540">
        <f t="shared" si="575"/>
        <v>0</v>
      </c>
      <c r="C540" s="121">
        <f>IF(A540=0,0,+spisak!A$4)</f>
        <v>0</v>
      </c>
      <c r="D540">
        <f>IF(A540=0,0,+spisak!C$4)</f>
        <v>0</v>
      </c>
      <c r="E540" s="169">
        <f>IF(A540=0,0,+spisak!#REF!)</f>
        <v>0</v>
      </c>
      <c r="F540">
        <f>IF(A540=0,0,+VLOOKUP($A540,'по изворима и контима'!$A$12:D$499,4,FALSE))</f>
        <v>0</v>
      </c>
      <c r="G540">
        <f>IF(A540=0,0,+VLOOKUP($A540,'по изворима и контима'!$A$12:G$499,5,FALSE))</f>
        <v>0</v>
      </c>
      <c r="H540">
        <f>IF(A540=0,0,+VLOOKUP($A540,'по изворима и контима'!$A$12:H$499,6,FALSE))</f>
        <v>0</v>
      </c>
      <c r="I540">
        <f>IF(A540=0,0,+VLOOKUP($A540,'по изворима и контима'!$A$12:H$499,7,FALSE))</f>
        <v>0</v>
      </c>
      <c r="J540">
        <f>IF(A540=0,0,+VLOOKUP($A540,'по изворима и контима'!$A$12:I$499,8,FALSE))</f>
        <v>0</v>
      </c>
      <c r="K540">
        <f>IF(B540=0,0,+VLOOKUP($A540,'по изворима и контима'!$A$12:J$499,9,FALSE))</f>
        <v>0</v>
      </c>
      <c r="L540">
        <f>IF($A540=0,0,+VLOOKUP($F540,spisak!$C$11:$F$30,3,FALSE))</f>
        <v>0</v>
      </c>
      <c r="M540">
        <f>IF($A540=0,0,+VLOOKUP($F540,spisak!$C$11:$F$30,4,FALSE))</f>
        <v>0</v>
      </c>
      <c r="N540" s="140">
        <f t="shared" ref="N540" si="598">+IF(A540=0,0,"2018")</f>
        <v>0</v>
      </c>
      <c r="O540" s="122">
        <f>IF(C540=0,0,+VLOOKUP($A540,'по изворима и контима'!$A$12:R$499,COLUMN('по изворима и контима'!N:N),FALSE))</f>
        <v>0</v>
      </c>
    </row>
    <row r="541" spans="1:15">
      <c r="A541">
        <f t="shared" si="594"/>
        <v>0</v>
      </c>
      <c r="B541">
        <f t="shared" si="575"/>
        <v>0</v>
      </c>
      <c r="C541" s="121">
        <f>IF(A541=0,0,+spisak!A$4)</f>
        <v>0</v>
      </c>
      <c r="D541">
        <f>IF(A541=0,0,+spisak!C$4)</f>
        <v>0</v>
      </c>
      <c r="E541" s="169">
        <f>IF(A541=0,0,+spisak!#REF!)</f>
        <v>0</v>
      </c>
      <c r="F541">
        <f>IF(A541=0,0,+VLOOKUP($A541,'по изворима и контима'!$A$12:D$499,4,FALSE))</f>
        <v>0</v>
      </c>
      <c r="G541">
        <f>IF(A541=0,0,+VLOOKUP($A541,'по изворима и контима'!$A$12:G$499,5,FALSE))</f>
        <v>0</v>
      </c>
      <c r="H541">
        <f>IF(A541=0,0,+VLOOKUP($A541,'по изворима и контима'!$A$12:H$499,6,FALSE))</f>
        <v>0</v>
      </c>
      <c r="I541">
        <f>IF(A541=0,0,+VLOOKUP($A541,'по изворима и контима'!$A$12:H$499,7,FALSE))</f>
        <v>0</v>
      </c>
      <c r="J541">
        <f>IF(A541=0,0,+VLOOKUP($A541,'по изворима и контима'!$A$12:I$499,8,FALSE))</f>
        <v>0</v>
      </c>
      <c r="K541">
        <f>IF(B541=0,0,+VLOOKUP($A541,'по изворима и контима'!$A$12:J$499,9,FALSE))</f>
        <v>0</v>
      </c>
      <c r="L541">
        <f>IF($A541=0,0,+VLOOKUP($F541,spisak!$C$11:$F$30,3,FALSE))</f>
        <v>0</v>
      </c>
      <c r="M541">
        <f>IF($A541=0,0,+VLOOKUP($F541,spisak!$C$11:$F$30,4,FALSE))</f>
        <v>0</v>
      </c>
      <c r="N541" s="140">
        <f t="shared" ref="N541" si="599">+IF(A541=0,0,"2019")</f>
        <v>0</v>
      </c>
      <c r="O541" s="122">
        <f>IF(C541=0,0,+VLOOKUP($A541,'по изворима и контима'!$A$12:R$499,COLUMN('по изворима и контима'!O:O),FALSE))</f>
        <v>0</v>
      </c>
    </row>
    <row r="542" spans="1:15">
      <c r="A542">
        <f t="shared" si="594"/>
        <v>0</v>
      </c>
      <c r="B542">
        <f t="shared" si="575"/>
        <v>0</v>
      </c>
      <c r="C542" s="121">
        <f>IF(A542=0,0,+spisak!A$4)</f>
        <v>0</v>
      </c>
      <c r="D542">
        <f>IF(A542=0,0,+spisak!C$4)</f>
        <v>0</v>
      </c>
      <c r="E542" s="169">
        <f>IF(A542=0,0,+spisak!#REF!)</f>
        <v>0</v>
      </c>
      <c r="F542">
        <f>IF(A542=0,0,+VLOOKUP($A542,'по изворима и контима'!$A$12:D$499,4,FALSE))</f>
        <v>0</v>
      </c>
      <c r="G542">
        <f>IF(A542=0,0,+VLOOKUP($A542,'по изворима и контима'!$A$12:G$499,5,FALSE))</f>
        <v>0</v>
      </c>
      <c r="H542">
        <f>IF(A542=0,0,+VLOOKUP($A542,'по изворима и контима'!$A$12:H$499,6,FALSE))</f>
        <v>0</v>
      </c>
      <c r="I542">
        <f>IF(A542=0,0,+VLOOKUP($A542,'по изворима и контима'!$A$12:H$499,7,FALSE))</f>
        <v>0</v>
      </c>
      <c r="J542">
        <f>IF(A542=0,0,+VLOOKUP($A542,'по изворима и контима'!$A$12:I$499,8,FALSE))</f>
        <v>0</v>
      </c>
      <c r="K542">
        <f>IF(B542=0,0,+VLOOKUP($A542,'по изворима и контима'!$A$12:J$499,9,FALSE))</f>
        <v>0</v>
      </c>
      <c r="L542">
        <f>IF($A542=0,0,+VLOOKUP($F542,spisak!$C$11:$F$30,3,FALSE))</f>
        <v>0</v>
      </c>
      <c r="M542">
        <f>IF($A542=0,0,+VLOOKUP($F542,spisak!$C$11:$F$30,4,FALSE))</f>
        <v>0</v>
      </c>
      <c r="N542" s="140">
        <f t="shared" ref="N542" si="600">+IF(A542=0,0,"nakon 2019")</f>
        <v>0</v>
      </c>
      <c r="O542" s="122">
        <f>IF(C542=0,0,+VLOOKUP($A542,'по изворима и контима'!$A$12:R$499,COLUMN('по изворима и контима'!P:P),FALSE))</f>
        <v>0</v>
      </c>
    </row>
    <row r="543" spans="1:15">
      <c r="A543">
        <f>+IF(MAX(A$4:A540)&gt;=A$1,0,MAX(A$4:A540)+1)</f>
        <v>0</v>
      </c>
      <c r="B543">
        <f t="shared" si="575"/>
        <v>0</v>
      </c>
      <c r="C543" s="121">
        <f>IF(A543=0,0,+spisak!A$4)</f>
        <v>0</v>
      </c>
      <c r="D543">
        <f>IF(A543=0,0,+spisak!C$4)</f>
        <v>0</v>
      </c>
      <c r="E543" s="169">
        <f>IF(A543=0,0,+spisak!#REF!)</f>
        <v>0</v>
      </c>
      <c r="F543">
        <f>IF(A543=0,0,+VLOOKUP($A543,'по изворима и контима'!$A$12:D$499,4,FALSE))</f>
        <v>0</v>
      </c>
      <c r="G543">
        <f>IF(A543=0,0,+VLOOKUP($A543,'по изворима и контима'!$A$12:G$499,5,FALSE))</f>
        <v>0</v>
      </c>
      <c r="H543">
        <f>IF(A543=0,0,+VLOOKUP($A543,'по изворима и контима'!$A$12:H$499,6,FALSE))</f>
        <v>0</v>
      </c>
      <c r="I543">
        <f>IF(A543=0,0,+VLOOKUP($A543,'по изворима и контима'!$A$12:H$499,7,FALSE))</f>
        <v>0</v>
      </c>
      <c r="J543">
        <f>IF(A543=0,0,+VLOOKUP($A543,'по изворима и контима'!$A$12:I$499,8,FALSE))</f>
        <v>0</v>
      </c>
      <c r="K543">
        <f>IF(B543=0,0,+VLOOKUP($A543,'по изворима и контима'!$A$12:J$499,9,FALSE))</f>
        <v>0</v>
      </c>
      <c r="L543">
        <f>IF($A543=0,0,+VLOOKUP($F543,spisak!$C$11:$F$30,3,FALSE))</f>
        <v>0</v>
      </c>
      <c r="M543">
        <f>IF($A543=0,0,+VLOOKUP($F543,spisak!$C$11:$F$30,4,FALSE))</f>
        <v>0</v>
      </c>
      <c r="N543" s="140">
        <f t="shared" ref="N543" si="601">+IF(A543=0,0,"do 2015")</f>
        <v>0</v>
      </c>
      <c r="O543" s="122">
        <f>IF(A543=0,0,+VLOOKUP($A543,'по изворима и контима'!$A$12:L$499,COLUMN('по изворима и контима'!J:J),FALSE))</f>
        <v>0</v>
      </c>
    </row>
    <row r="544" spans="1:15">
      <c r="A544">
        <f>+A543</f>
        <v>0</v>
      </c>
      <c r="B544">
        <f t="shared" si="575"/>
        <v>0</v>
      </c>
      <c r="C544" s="121">
        <f>IF(A544=0,0,+spisak!A$4)</f>
        <v>0</v>
      </c>
      <c r="D544">
        <f>IF(A544=0,0,+spisak!C$4)</f>
        <v>0</v>
      </c>
      <c r="E544" s="169">
        <f>IF(A544=0,0,+spisak!#REF!)</f>
        <v>0</v>
      </c>
      <c r="F544">
        <f>IF(A544=0,0,+VLOOKUP($A544,'по изворима и контима'!$A$12:D$499,4,FALSE))</f>
        <v>0</v>
      </c>
      <c r="G544">
        <f>IF(A544=0,0,+VLOOKUP($A544,'по изворима и контима'!$A$12:G$499,5,FALSE))</f>
        <v>0</v>
      </c>
      <c r="H544">
        <f>IF(A544=0,0,+VLOOKUP($A544,'по изворима и контима'!$A$12:H$499,6,FALSE))</f>
        <v>0</v>
      </c>
      <c r="I544">
        <f>IF(A544=0,0,+VLOOKUP($A544,'по изворима и контима'!$A$12:H$499,7,FALSE))</f>
        <v>0</v>
      </c>
      <c r="J544">
        <f>IF(A544=0,0,+VLOOKUP($A544,'по изворима и контима'!$A$12:I$499,8,FALSE))</f>
        <v>0</v>
      </c>
      <c r="K544">
        <f>IF(B544=0,0,+VLOOKUP($A544,'по изворима и контима'!$A$12:J$499,9,FALSE))</f>
        <v>0</v>
      </c>
      <c r="L544">
        <f>IF($A544=0,0,+VLOOKUP($F544,spisak!$C$11:$F$30,3,FALSE))</f>
        <v>0</v>
      </c>
      <c r="M544">
        <f>IF($A544=0,0,+VLOOKUP($F544,spisak!$C$11:$F$30,4,FALSE))</f>
        <v>0</v>
      </c>
      <c r="N544" s="140">
        <f t="shared" ref="N544" si="602">+IF(A544=0,0,"2016-plan")</f>
        <v>0</v>
      </c>
      <c r="O544" s="122">
        <f>IF(A544=0,0,+VLOOKUP($A544,'по изворима и контима'!$A$12:R$499,COLUMN('по изворима и контима'!K:K),FALSE))</f>
        <v>0</v>
      </c>
    </row>
    <row r="545" spans="1:15">
      <c r="A545">
        <f t="shared" ref="A545:A556" si="603">+A544</f>
        <v>0</v>
      </c>
      <c r="B545">
        <f t="shared" si="575"/>
        <v>0</v>
      </c>
      <c r="C545" s="121">
        <f>IF(A545=0,0,+spisak!A$4)</f>
        <v>0</v>
      </c>
      <c r="D545">
        <f>IF(A545=0,0,+spisak!C$4)</f>
        <v>0</v>
      </c>
      <c r="E545" s="169">
        <f>IF(A545=0,0,+spisak!#REF!)</f>
        <v>0</v>
      </c>
      <c r="F545">
        <f>IF(A545=0,0,+VLOOKUP($A545,'по изворима и контима'!$A$12:D$499,4,FALSE))</f>
        <v>0</v>
      </c>
      <c r="G545">
        <f>IF(A545=0,0,+VLOOKUP($A545,'по изворима и контима'!$A$12:G$499,5,FALSE))</f>
        <v>0</v>
      </c>
      <c r="H545">
        <f>IF(A545=0,0,+VLOOKUP($A545,'по изворима и контима'!$A$12:H$499,6,FALSE))</f>
        <v>0</v>
      </c>
      <c r="I545">
        <f>IF(A545=0,0,+VLOOKUP($A545,'по изворима и контима'!$A$12:H$499,7,FALSE))</f>
        <v>0</v>
      </c>
      <c r="J545">
        <f>IF(A545=0,0,+VLOOKUP($A545,'по изворима и контима'!$A$12:I$499,8,FALSE))</f>
        <v>0</v>
      </c>
      <c r="K545">
        <f>IF(B545=0,0,+VLOOKUP($A545,'по изворима и контима'!$A$12:J$499,9,FALSE))</f>
        <v>0</v>
      </c>
      <c r="L545">
        <f>IF($A545=0,0,+VLOOKUP($F545,spisak!$C$11:$F$30,3,FALSE))</f>
        <v>0</v>
      </c>
      <c r="M545">
        <f>IF($A545=0,0,+VLOOKUP($F545,spisak!$C$11:$F$30,4,FALSE))</f>
        <v>0</v>
      </c>
      <c r="N545" s="140">
        <f t="shared" ref="N545" si="604">+IF(A545=0,0,"2016-procena")</f>
        <v>0</v>
      </c>
      <c r="O545" s="122">
        <f>IF(A545=0,0,+VLOOKUP($A545,'по изворима и контима'!$A$12:R$499,COLUMN('по изворима и контима'!L:L),FALSE))</f>
        <v>0</v>
      </c>
    </row>
    <row r="546" spans="1:15">
      <c r="A546">
        <f t="shared" si="603"/>
        <v>0</v>
      </c>
      <c r="B546">
        <f t="shared" si="575"/>
        <v>0</v>
      </c>
      <c r="C546" s="121">
        <f>IF(A546=0,0,+spisak!A$4)</f>
        <v>0</v>
      </c>
      <c r="D546">
        <f>IF(A546=0,0,+spisak!C$4)</f>
        <v>0</v>
      </c>
      <c r="E546" s="169">
        <f>IF(A546=0,0,+spisak!#REF!)</f>
        <v>0</v>
      </c>
      <c r="F546">
        <f>IF(A546=0,0,+VLOOKUP($A546,'по изворима и контима'!$A$12:D$499,4,FALSE))</f>
        <v>0</v>
      </c>
      <c r="G546">
        <f>IF(A546=0,0,+VLOOKUP($A546,'по изворима и контима'!$A$12:G$499,5,FALSE))</f>
        <v>0</v>
      </c>
      <c r="H546">
        <f>IF(A546=0,0,+VLOOKUP($A546,'по изворима и контима'!$A$12:H$499,6,FALSE))</f>
        <v>0</v>
      </c>
      <c r="I546">
        <f>IF(A546=0,0,+VLOOKUP($A546,'по изворима и контима'!$A$12:H$499,7,FALSE))</f>
        <v>0</v>
      </c>
      <c r="J546">
        <f>IF(A546=0,0,+VLOOKUP($A546,'по изворима и контима'!$A$12:I$499,8,FALSE))</f>
        <v>0</v>
      </c>
      <c r="K546">
        <f>IF(B546=0,0,+VLOOKUP($A546,'по изворима и контима'!$A$12:J$499,9,FALSE))</f>
        <v>0</v>
      </c>
      <c r="L546">
        <f>IF($A546=0,0,+VLOOKUP($F546,spisak!$C$11:$F$30,3,FALSE))</f>
        <v>0</v>
      </c>
      <c r="M546">
        <f>IF($A546=0,0,+VLOOKUP($F546,spisak!$C$11:$F$30,4,FALSE))</f>
        <v>0</v>
      </c>
      <c r="N546" s="140">
        <f t="shared" ref="N546" si="605">+IF(A546=0,0,"2017")</f>
        <v>0</v>
      </c>
      <c r="O546" s="122">
        <f>IF(A546=0,0,+VLOOKUP($A546,'по изворима и контима'!$A$12:R$499,COLUMN('по изворима и контима'!M:M),FALSE))</f>
        <v>0</v>
      </c>
    </row>
    <row r="547" spans="1:15">
      <c r="A547">
        <f t="shared" si="603"/>
        <v>0</v>
      </c>
      <c r="B547">
        <f t="shared" si="575"/>
        <v>0</v>
      </c>
      <c r="C547" s="121">
        <f>IF(A547=0,0,+spisak!A$4)</f>
        <v>0</v>
      </c>
      <c r="D547">
        <f>IF(A547=0,0,+spisak!C$4)</f>
        <v>0</v>
      </c>
      <c r="E547" s="169">
        <f>IF(A547=0,0,+spisak!#REF!)</f>
        <v>0</v>
      </c>
      <c r="F547">
        <f>IF(A547=0,0,+VLOOKUP($A547,'по изворима и контима'!$A$12:D$499,4,FALSE))</f>
        <v>0</v>
      </c>
      <c r="G547">
        <f>IF(A547=0,0,+VLOOKUP($A547,'по изворима и контима'!$A$12:G$499,5,FALSE))</f>
        <v>0</v>
      </c>
      <c r="H547">
        <f>IF(A547=0,0,+VLOOKUP($A547,'по изворима и контима'!$A$12:H$499,6,FALSE))</f>
        <v>0</v>
      </c>
      <c r="I547">
        <f>IF(A547=0,0,+VLOOKUP($A547,'по изворима и контима'!$A$12:H$499,7,FALSE))</f>
        <v>0</v>
      </c>
      <c r="J547">
        <f>IF(A547=0,0,+VLOOKUP($A547,'по изворима и контима'!$A$12:I$499,8,FALSE))</f>
        <v>0</v>
      </c>
      <c r="K547">
        <f>IF(B547=0,0,+VLOOKUP($A547,'по изворима и контима'!$A$12:J$499,9,FALSE))</f>
        <v>0</v>
      </c>
      <c r="L547">
        <f>IF($A547=0,0,+VLOOKUP($F547,spisak!$C$11:$F$30,3,FALSE))</f>
        <v>0</v>
      </c>
      <c r="M547">
        <f>IF($A547=0,0,+VLOOKUP($F547,spisak!$C$11:$F$30,4,FALSE))</f>
        <v>0</v>
      </c>
      <c r="N547" s="140">
        <f t="shared" ref="N547" si="606">+IF(A547=0,0,"2018")</f>
        <v>0</v>
      </c>
      <c r="O547" s="122">
        <f>IF(C547=0,0,+VLOOKUP($A547,'по изворима и контима'!$A$12:R$499,COLUMN('по изворима и контима'!N:N),FALSE))</f>
        <v>0</v>
      </c>
    </row>
    <row r="548" spans="1:15">
      <c r="A548">
        <f t="shared" si="603"/>
        <v>0</v>
      </c>
      <c r="B548">
        <f t="shared" si="575"/>
        <v>0</v>
      </c>
      <c r="C548" s="121">
        <f>IF(A548=0,0,+spisak!A$4)</f>
        <v>0</v>
      </c>
      <c r="D548">
        <f>IF(A548=0,0,+spisak!C$4)</f>
        <v>0</v>
      </c>
      <c r="E548" s="169">
        <f>IF(A548=0,0,+spisak!#REF!)</f>
        <v>0</v>
      </c>
      <c r="F548">
        <f>IF(A548=0,0,+VLOOKUP($A548,'по изворима и контима'!$A$12:D$499,4,FALSE))</f>
        <v>0</v>
      </c>
      <c r="G548">
        <f>IF(A548=0,0,+VLOOKUP($A548,'по изворима и контима'!$A$12:G$499,5,FALSE))</f>
        <v>0</v>
      </c>
      <c r="H548">
        <f>IF(A548=0,0,+VLOOKUP($A548,'по изворима и контима'!$A$12:H$499,6,FALSE))</f>
        <v>0</v>
      </c>
      <c r="I548">
        <f>IF(A548=0,0,+VLOOKUP($A548,'по изворима и контима'!$A$12:H$499,7,FALSE))</f>
        <v>0</v>
      </c>
      <c r="J548">
        <f>IF(A548=0,0,+VLOOKUP($A548,'по изворима и контима'!$A$12:I$499,8,FALSE))</f>
        <v>0</v>
      </c>
      <c r="K548">
        <f>IF(B548=0,0,+VLOOKUP($A548,'по изворима и контима'!$A$12:J$499,9,FALSE))</f>
        <v>0</v>
      </c>
      <c r="L548">
        <f>IF($A548=0,0,+VLOOKUP($F548,spisak!$C$11:$F$30,3,FALSE))</f>
        <v>0</v>
      </c>
      <c r="M548">
        <f>IF($A548=0,0,+VLOOKUP($F548,spisak!$C$11:$F$30,4,FALSE))</f>
        <v>0</v>
      </c>
      <c r="N548" s="140">
        <f t="shared" ref="N548" si="607">+IF(A548=0,0,"2019")</f>
        <v>0</v>
      </c>
      <c r="O548" s="122">
        <f>IF(C548=0,0,+VLOOKUP($A548,'по изворима и контима'!$A$12:R$499,COLUMN('по изворима и контима'!O:O),FALSE))</f>
        <v>0</v>
      </c>
    </row>
    <row r="549" spans="1:15">
      <c r="A549">
        <f t="shared" si="603"/>
        <v>0</v>
      </c>
      <c r="B549">
        <f t="shared" si="575"/>
        <v>0</v>
      </c>
      <c r="C549" s="121">
        <f>IF(A549=0,0,+spisak!A$4)</f>
        <v>0</v>
      </c>
      <c r="D549">
        <f>IF(A549=0,0,+spisak!C$4)</f>
        <v>0</v>
      </c>
      <c r="E549" s="169">
        <f>IF(A549=0,0,+spisak!#REF!)</f>
        <v>0</v>
      </c>
      <c r="F549">
        <f>IF(A549=0,0,+VLOOKUP($A549,'по изворима и контима'!$A$12:D$499,4,FALSE))</f>
        <v>0</v>
      </c>
      <c r="G549">
        <f>IF(A549=0,0,+VLOOKUP($A549,'по изворима и контима'!$A$12:G$499,5,FALSE))</f>
        <v>0</v>
      </c>
      <c r="H549">
        <f>IF(A549=0,0,+VLOOKUP($A549,'по изворима и контима'!$A$12:H$499,6,FALSE))</f>
        <v>0</v>
      </c>
      <c r="I549">
        <f>IF(A549=0,0,+VLOOKUP($A549,'по изворима и контима'!$A$12:H$499,7,FALSE))</f>
        <v>0</v>
      </c>
      <c r="J549">
        <f>IF(A549=0,0,+VLOOKUP($A549,'по изворима и контима'!$A$12:I$499,8,FALSE))</f>
        <v>0</v>
      </c>
      <c r="K549">
        <f>IF(B549=0,0,+VLOOKUP($A549,'по изворима и контима'!$A$12:J$499,9,FALSE))</f>
        <v>0</v>
      </c>
      <c r="L549">
        <f>IF($A549=0,0,+VLOOKUP($F549,spisak!$C$11:$F$30,3,FALSE))</f>
        <v>0</v>
      </c>
      <c r="M549">
        <f>IF($A549=0,0,+VLOOKUP($F549,spisak!$C$11:$F$30,4,FALSE))</f>
        <v>0</v>
      </c>
      <c r="N549" s="140">
        <f t="shared" ref="N549" si="608">+IF(A549=0,0,"nakon 2019")</f>
        <v>0</v>
      </c>
      <c r="O549" s="122">
        <f>IF(C549=0,0,+VLOOKUP($A549,'по изворима и контима'!$A$12:R$499,COLUMN('по изворима и контима'!P:P),FALSE))</f>
        <v>0</v>
      </c>
    </row>
    <row r="550" spans="1:15">
      <c r="A550">
        <f>+IF(MAX(A$4:A547)&gt;=A$1,0,MAX(A$4:A547)+1)</f>
        <v>0</v>
      </c>
      <c r="B550">
        <f t="shared" si="575"/>
        <v>0</v>
      </c>
      <c r="C550" s="121">
        <f>IF(A550=0,0,+spisak!A$4)</f>
        <v>0</v>
      </c>
      <c r="D550">
        <f>IF(A550=0,0,+spisak!C$4)</f>
        <v>0</v>
      </c>
      <c r="E550" s="169">
        <f>IF(A550=0,0,+spisak!#REF!)</f>
        <v>0</v>
      </c>
      <c r="F550">
        <f>IF(A550=0,0,+VLOOKUP($A550,'по изворима и контима'!$A$12:D$499,4,FALSE))</f>
        <v>0</v>
      </c>
      <c r="G550">
        <f>IF(A550=0,0,+VLOOKUP($A550,'по изворима и контима'!$A$12:G$499,5,FALSE))</f>
        <v>0</v>
      </c>
      <c r="H550">
        <f>IF(A550=0,0,+VLOOKUP($A550,'по изворима и контима'!$A$12:H$499,6,FALSE))</f>
        <v>0</v>
      </c>
      <c r="I550">
        <f>IF(A550=0,0,+VLOOKUP($A550,'по изворима и контима'!$A$12:H$499,7,FALSE))</f>
        <v>0</v>
      </c>
      <c r="J550">
        <f>IF(A550=0,0,+VLOOKUP($A550,'по изворима и контима'!$A$12:I$499,8,FALSE))</f>
        <v>0</v>
      </c>
      <c r="K550">
        <f>IF(B550=0,0,+VLOOKUP($A550,'по изворима и контима'!$A$12:J$499,9,FALSE))</f>
        <v>0</v>
      </c>
      <c r="L550">
        <f>IF($A550=0,0,+VLOOKUP($F550,spisak!$C$11:$F$30,3,FALSE))</f>
        <v>0</v>
      </c>
      <c r="M550">
        <f>IF($A550=0,0,+VLOOKUP($F550,spisak!$C$11:$F$30,4,FALSE))</f>
        <v>0</v>
      </c>
      <c r="N550" s="140">
        <f t="shared" ref="N550" si="609">+IF(A550=0,0,"do 2015")</f>
        <v>0</v>
      </c>
      <c r="O550" s="122">
        <f>IF(A550=0,0,+VLOOKUP($A550,'по изворима и контима'!$A$12:L$499,COLUMN('по изворима и контима'!J:J),FALSE))</f>
        <v>0</v>
      </c>
    </row>
    <row r="551" spans="1:15">
      <c r="A551">
        <f>+A550</f>
        <v>0</v>
      </c>
      <c r="B551">
        <f t="shared" si="575"/>
        <v>0</v>
      </c>
      <c r="C551" s="121">
        <f>IF(A551=0,0,+spisak!A$4)</f>
        <v>0</v>
      </c>
      <c r="D551">
        <f>IF(A551=0,0,+spisak!C$4)</f>
        <v>0</v>
      </c>
      <c r="E551" s="169">
        <f>IF(A551=0,0,+spisak!#REF!)</f>
        <v>0</v>
      </c>
      <c r="F551">
        <f>IF(A551=0,0,+VLOOKUP($A551,'по изворима и контима'!$A$12:D$499,4,FALSE))</f>
        <v>0</v>
      </c>
      <c r="G551">
        <f>IF(A551=0,0,+VLOOKUP($A551,'по изворима и контима'!$A$12:G$499,5,FALSE))</f>
        <v>0</v>
      </c>
      <c r="H551">
        <f>IF(A551=0,0,+VLOOKUP($A551,'по изворима и контима'!$A$12:H$499,6,FALSE))</f>
        <v>0</v>
      </c>
      <c r="I551">
        <f>IF(A551=0,0,+VLOOKUP($A551,'по изворима и контима'!$A$12:H$499,7,FALSE))</f>
        <v>0</v>
      </c>
      <c r="J551">
        <f>IF(A551=0,0,+VLOOKUP($A551,'по изворима и контима'!$A$12:I$499,8,FALSE))</f>
        <v>0</v>
      </c>
      <c r="K551">
        <f>IF(B551=0,0,+VLOOKUP($A551,'по изворима и контима'!$A$12:J$499,9,FALSE))</f>
        <v>0</v>
      </c>
      <c r="L551">
        <f>IF($A551=0,0,+VLOOKUP($F551,spisak!$C$11:$F$30,3,FALSE))</f>
        <v>0</v>
      </c>
      <c r="M551">
        <f>IF($A551=0,0,+VLOOKUP($F551,spisak!$C$11:$F$30,4,FALSE))</f>
        <v>0</v>
      </c>
      <c r="N551" s="140">
        <f t="shared" ref="N551" si="610">+IF(A551=0,0,"2016-plan")</f>
        <v>0</v>
      </c>
      <c r="O551" s="122">
        <f>IF(A551=0,0,+VLOOKUP($A551,'по изворима и контима'!$A$12:R$499,COLUMN('по изворима и контима'!K:K),FALSE))</f>
        <v>0</v>
      </c>
    </row>
    <row r="552" spans="1:15">
      <c r="A552">
        <f t="shared" si="603"/>
        <v>0</v>
      </c>
      <c r="B552">
        <f t="shared" si="575"/>
        <v>0</v>
      </c>
      <c r="C552" s="121">
        <f>IF(A552=0,0,+spisak!A$4)</f>
        <v>0</v>
      </c>
      <c r="D552">
        <f>IF(A552=0,0,+spisak!C$4)</f>
        <v>0</v>
      </c>
      <c r="E552" s="169">
        <f>IF(A552=0,0,+spisak!#REF!)</f>
        <v>0</v>
      </c>
      <c r="F552">
        <f>IF(A552=0,0,+VLOOKUP($A552,'по изворима и контима'!$A$12:D$499,4,FALSE))</f>
        <v>0</v>
      </c>
      <c r="G552">
        <f>IF(A552=0,0,+VLOOKUP($A552,'по изворима и контима'!$A$12:G$499,5,FALSE))</f>
        <v>0</v>
      </c>
      <c r="H552">
        <f>IF(A552=0,0,+VLOOKUP($A552,'по изворима и контима'!$A$12:H$499,6,FALSE))</f>
        <v>0</v>
      </c>
      <c r="I552">
        <f>IF(A552=0,0,+VLOOKUP($A552,'по изворима и контима'!$A$12:H$499,7,FALSE))</f>
        <v>0</v>
      </c>
      <c r="J552">
        <f>IF(A552=0,0,+VLOOKUP($A552,'по изворима и контима'!$A$12:I$499,8,FALSE))</f>
        <v>0</v>
      </c>
      <c r="K552">
        <f>IF(B552=0,0,+VLOOKUP($A552,'по изворима и контима'!$A$12:J$499,9,FALSE))</f>
        <v>0</v>
      </c>
      <c r="L552">
        <f>IF($A552=0,0,+VLOOKUP($F552,spisak!$C$11:$F$30,3,FALSE))</f>
        <v>0</v>
      </c>
      <c r="M552">
        <f>IF($A552=0,0,+VLOOKUP($F552,spisak!$C$11:$F$30,4,FALSE))</f>
        <v>0</v>
      </c>
      <c r="N552" s="140">
        <f t="shared" ref="N552" si="611">+IF(A552=0,0,"2016-procena")</f>
        <v>0</v>
      </c>
      <c r="O552" s="122">
        <f>IF(A552=0,0,+VLOOKUP($A552,'по изворима и контима'!$A$12:R$499,COLUMN('по изворима и контима'!L:L),FALSE))</f>
        <v>0</v>
      </c>
    </row>
    <row r="553" spans="1:15">
      <c r="A553">
        <f t="shared" si="603"/>
        <v>0</v>
      </c>
      <c r="B553">
        <f t="shared" si="575"/>
        <v>0</v>
      </c>
      <c r="C553" s="121">
        <f>IF(A553=0,0,+spisak!A$4)</f>
        <v>0</v>
      </c>
      <c r="D553">
        <f>IF(A553=0,0,+spisak!C$4)</f>
        <v>0</v>
      </c>
      <c r="E553" s="169">
        <f>IF(A553=0,0,+spisak!#REF!)</f>
        <v>0</v>
      </c>
      <c r="F553">
        <f>IF(A553=0,0,+VLOOKUP($A553,'по изворима и контима'!$A$12:D$499,4,FALSE))</f>
        <v>0</v>
      </c>
      <c r="G553">
        <f>IF(A553=0,0,+VLOOKUP($A553,'по изворима и контима'!$A$12:G$499,5,FALSE))</f>
        <v>0</v>
      </c>
      <c r="H553">
        <f>IF(A553=0,0,+VLOOKUP($A553,'по изворима и контима'!$A$12:H$499,6,FALSE))</f>
        <v>0</v>
      </c>
      <c r="I553">
        <f>IF(A553=0,0,+VLOOKUP($A553,'по изворима и контима'!$A$12:H$499,7,FALSE))</f>
        <v>0</v>
      </c>
      <c r="J553">
        <f>IF(A553=0,0,+VLOOKUP($A553,'по изворима и контима'!$A$12:I$499,8,FALSE))</f>
        <v>0</v>
      </c>
      <c r="K553">
        <f>IF(B553=0,0,+VLOOKUP($A553,'по изворима и контима'!$A$12:J$499,9,FALSE))</f>
        <v>0</v>
      </c>
      <c r="L553">
        <f>IF($A553=0,0,+VLOOKUP($F553,spisak!$C$11:$F$30,3,FALSE))</f>
        <v>0</v>
      </c>
      <c r="M553">
        <f>IF($A553=0,0,+VLOOKUP($F553,spisak!$C$11:$F$30,4,FALSE))</f>
        <v>0</v>
      </c>
      <c r="N553" s="140">
        <f t="shared" ref="N553" si="612">+IF(A553=0,0,"2017")</f>
        <v>0</v>
      </c>
      <c r="O553" s="122">
        <f>IF(A553=0,0,+VLOOKUP($A553,'по изворима и контима'!$A$12:R$499,COLUMN('по изворима и контима'!M:M),FALSE))</f>
        <v>0</v>
      </c>
    </row>
    <row r="554" spans="1:15">
      <c r="A554">
        <f t="shared" si="603"/>
        <v>0</v>
      </c>
      <c r="B554">
        <f t="shared" si="575"/>
        <v>0</v>
      </c>
      <c r="C554" s="121">
        <f>IF(A554=0,0,+spisak!A$4)</f>
        <v>0</v>
      </c>
      <c r="D554">
        <f>IF(A554=0,0,+spisak!C$4)</f>
        <v>0</v>
      </c>
      <c r="E554" s="169">
        <f>IF(A554=0,0,+spisak!#REF!)</f>
        <v>0</v>
      </c>
      <c r="F554">
        <f>IF(A554=0,0,+VLOOKUP($A554,'по изворима и контима'!$A$12:D$499,4,FALSE))</f>
        <v>0</v>
      </c>
      <c r="G554">
        <f>IF(A554=0,0,+VLOOKUP($A554,'по изворима и контима'!$A$12:G$499,5,FALSE))</f>
        <v>0</v>
      </c>
      <c r="H554">
        <f>IF(A554=0,0,+VLOOKUP($A554,'по изворима и контима'!$A$12:H$499,6,FALSE))</f>
        <v>0</v>
      </c>
      <c r="I554">
        <f>IF(A554=0,0,+VLOOKUP($A554,'по изворима и контима'!$A$12:H$499,7,FALSE))</f>
        <v>0</v>
      </c>
      <c r="J554">
        <f>IF(A554=0,0,+VLOOKUP($A554,'по изворима и контима'!$A$12:I$499,8,FALSE))</f>
        <v>0</v>
      </c>
      <c r="K554">
        <f>IF(B554=0,0,+VLOOKUP($A554,'по изворима и контима'!$A$12:J$499,9,FALSE))</f>
        <v>0</v>
      </c>
      <c r="L554">
        <f>IF($A554=0,0,+VLOOKUP($F554,spisak!$C$11:$F$30,3,FALSE))</f>
        <v>0</v>
      </c>
      <c r="M554">
        <f>IF($A554=0,0,+VLOOKUP($F554,spisak!$C$11:$F$30,4,FALSE))</f>
        <v>0</v>
      </c>
      <c r="N554" s="140">
        <f t="shared" ref="N554" si="613">+IF(A554=0,0,"2018")</f>
        <v>0</v>
      </c>
      <c r="O554" s="122">
        <f>IF(C554=0,0,+VLOOKUP($A554,'по изворима и контима'!$A$12:R$499,COLUMN('по изворима и контима'!N:N),FALSE))</f>
        <v>0</v>
      </c>
    </row>
    <row r="555" spans="1:15">
      <c r="A555">
        <f t="shared" si="603"/>
        <v>0</v>
      </c>
      <c r="B555">
        <f t="shared" si="575"/>
        <v>0</v>
      </c>
      <c r="C555" s="121">
        <f>IF(A555=0,0,+spisak!A$4)</f>
        <v>0</v>
      </c>
      <c r="D555">
        <f>IF(A555=0,0,+spisak!C$4)</f>
        <v>0</v>
      </c>
      <c r="E555" s="169">
        <f>IF(A555=0,0,+spisak!#REF!)</f>
        <v>0</v>
      </c>
      <c r="F555">
        <f>IF(A555=0,0,+VLOOKUP($A555,'по изворима и контима'!$A$12:D$499,4,FALSE))</f>
        <v>0</v>
      </c>
      <c r="G555">
        <f>IF(A555=0,0,+VLOOKUP($A555,'по изворима и контима'!$A$12:G$499,5,FALSE))</f>
        <v>0</v>
      </c>
      <c r="H555">
        <f>IF(A555=0,0,+VLOOKUP($A555,'по изворима и контима'!$A$12:H$499,6,FALSE))</f>
        <v>0</v>
      </c>
      <c r="I555">
        <f>IF(A555=0,0,+VLOOKUP($A555,'по изворима и контима'!$A$12:H$499,7,FALSE))</f>
        <v>0</v>
      </c>
      <c r="J555">
        <f>IF(A555=0,0,+VLOOKUP($A555,'по изворима и контима'!$A$12:I$499,8,FALSE))</f>
        <v>0</v>
      </c>
      <c r="K555">
        <f>IF(B555=0,0,+VLOOKUP($A555,'по изворима и контима'!$A$12:J$499,9,FALSE))</f>
        <v>0</v>
      </c>
      <c r="L555">
        <f>IF($A555=0,0,+VLOOKUP($F555,spisak!$C$11:$F$30,3,FALSE))</f>
        <v>0</v>
      </c>
      <c r="M555">
        <f>IF($A555=0,0,+VLOOKUP($F555,spisak!$C$11:$F$30,4,FALSE))</f>
        <v>0</v>
      </c>
      <c r="N555" s="140">
        <f t="shared" ref="N555" si="614">+IF(A555=0,0,"2019")</f>
        <v>0</v>
      </c>
      <c r="O555" s="122">
        <f>IF(C555=0,0,+VLOOKUP($A555,'по изворима и контима'!$A$12:R$499,COLUMN('по изворима и контима'!O:O),FALSE))</f>
        <v>0</v>
      </c>
    </row>
    <row r="556" spans="1:15">
      <c r="A556">
        <f t="shared" si="603"/>
        <v>0</v>
      </c>
      <c r="B556">
        <f t="shared" si="575"/>
        <v>0</v>
      </c>
      <c r="C556" s="121">
        <f>IF(A556=0,0,+spisak!A$4)</f>
        <v>0</v>
      </c>
      <c r="D556">
        <f>IF(A556=0,0,+spisak!C$4)</f>
        <v>0</v>
      </c>
      <c r="E556" s="169">
        <f>IF(A556=0,0,+spisak!#REF!)</f>
        <v>0</v>
      </c>
      <c r="F556">
        <f>IF(A556=0,0,+VLOOKUP($A556,'по изворима и контима'!$A$12:D$499,4,FALSE))</f>
        <v>0</v>
      </c>
      <c r="G556">
        <f>IF(A556=0,0,+VLOOKUP($A556,'по изворима и контима'!$A$12:G$499,5,FALSE))</f>
        <v>0</v>
      </c>
      <c r="H556">
        <f>IF(A556=0,0,+VLOOKUP($A556,'по изворима и контима'!$A$12:H$499,6,FALSE))</f>
        <v>0</v>
      </c>
      <c r="I556">
        <f>IF(A556=0,0,+VLOOKUP($A556,'по изворима и контима'!$A$12:H$499,7,FALSE))</f>
        <v>0</v>
      </c>
      <c r="J556">
        <f>IF(A556=0,0,+VLOOKUP($A556,'по изворима и контима'!$A$12:I$499,8,FALSE))</f>
        <v>0</v>
      </c>
      <c r="K556">
        <f>IF(B556=0,0,+VLOOKUP($A556,'по изворима и контима'!$A$12:J$499,9,FALSE))</f>
        <v>0</v>
      </c>
      <c r="L556">
        <f>IF($A556=0,0,+VLOOKUP($F556,spisak!$C$11:$F$30,3,FALSE))</f>
        <v>0</v>
      </c>
      <c r="M556">
        <f>IF($A556=0,0,+VLOOKUP($F556,spisak!$C$11:$F$30,4,FALSE))</f>
        <v>0</v>
      </c>
      <c r="N556" s="140">
        <f t="shared" ref="N556" si="615">+IF(A556=0,0,"nakon 2019")</f>
        <v>0</v>
      </c>
      <c r="O556" s="122">
        <f>IF(C556=0,0,+VLOOKUP($A556,'по изворима и контима'!$A$12:R$499,COLUMN('по изворима и контима'!P:P),FALSE))</f>
        <v>0</v>
      </c>
    </row>
    <row r="557" spans="1:15">
      <c r="A557">
        <f>+IF(MAX(A$4:A554)&gt;=A$1,0,MAX(A$4:A554)+1)</f>
        <v>0</v>
      </c>
      <c r="B557">
        <f t="shared" si="575"/>
        <v>0</v>
      </c>
      <c r="C557" s="121">
        <f>IF(A557=0,0,+spisak!A$4)</f>
        <v>0</v>
      </c>
      <c r="D557">
        <f>IF(A557=0,0,+spisak!C$4)</f>
        <v>0</v>
      </c>
      <c r="E557" s="169">
        <f>IF(A557=0,0,+spisak!#REF!)</f>
        <v>0</v>
      </c>
      <c r="F557">
        <f>IF(A557=0,0,+VLOOKUP($A557,'по изворима и контима'!$A$12:D$499,4,FALSE))</f>
        <v>0</v>
      </c>
      <c r="G557">
        <f>IF(A557=0,0,+VLOOKUP($A557,'по изворима и контима'!$A$12:G$499,5,FALSE))</f>
        <v>0</v>
      </c>
      <c r="H557">
        <f>IF(A557=0,0,+VLOOKUP($A557,'по изворима и контима'!$A$12:H$499,6,FALSE))</f>
        <v>0</v>
      </c>
      <c r="I557">
        <f>IF(A557=0,0,+VLOOKUP($A557,'по изворима и контима'!$A$12:H$499,7,FALSE))</f>
        <v>0</v>
      </c>
      <c r="J557">
        <f>IF(A557=0,0,+VLOOKUP($A557,'по изворима и контима'!$A$12:I$499,8,FALSE))</f>
        <v>0</v>
      </c>
      <c r="K557">
        <f>IF(B557=0,0,+VLOOKUP($A557,'по изворима и контима'!$A$12:J$499,9,FALSE))</f>
        <v>0</v>
      </c>
      <c r="L557">
        <f>IF($A557=0,0,+VLOOKUP($F557,spisak!$C$11:$F$30,3,FALSE))</f>
        <v>0</v>
      </c>
      <c r="M557">
        <f>IF($A557=0,0,+VLOOKUP($F557,spisak!$C$11:$F$30,4,FALSE))</f>
        <v>0</v>
      </c>
      <c r="N557" s="140">
        <f t="shared" ref="N557" si="616">+IF(A557=0,0,"do 2015")</f>
        <v>0</v>
      </c>
      <c r="O557" s="122">
        <f>IF(A557=0,0,+VLOOKUP($A557,'по изворима и контима'!$A$12:L$499,COLUMN('по изворима и контима'!J:J),FALSE))</f>
        <v>0</v>
      </c>
    </row>
    <row r="558" spans="1:15">
      <c r="A558">
        <f t="shared" ref="A558:A563" si="617">+A557</f>
        <v>0</v>
      </c>
      <c r="B558">
        <f t="shared" si="575"/>
        <v>0</v>
      </c>
      <c r="C558" s="121">
        <f>IF(A558=0,0,+spisak!A$4)</f>
        <v>0</v>
      </c>
      <c r="D558">
        <f>IF(A558=0,0,+spisak!C$4)</f>
        <v>0</v>
      </c>
      <c r="E558" s="169">
        <f>IF(A558=0,0,+spisak!#REF!)</f>
        <v>0</v>
      </c>
      <c r="F558">
        <f>IF(A558=0,0,+VLOOKUP($A558,'по изворима и контима'!$A$12:D$499,4,FALSE))</f>
        <v>0</v>
      </c>
      <c r="G558">
        <f>IF(A558=0,0,+VLOOKUP($A558,'по изворима и контима'!$A$12:G$499,5,FALSE))</f>
        <v>0</v>
      </c>
      <c r="H558">
        <f>IF(A558=0,0,+VLOOKUP($A558,'по изворима и контима'!$A$12:H$499,6,FALSE))</f>
        <v>0</v>
      </c>
      <c r="I558">
        <f>IF(A558=0,0,+VLOOKUP($A558,'по изворима и контима'!$A$12:H$499,7,FALSE))</f>
        <v>0</v>
      </c>
      <c r="J558">
        <f>IF(A558=0,0,+VLOOKUP($A558,'по изворима и контима'!$A$12:I$499,8,FALSE))</f>
        <v>0</v>
      </c>
      <c r="K558">
        <f>IF(B558=0,0,+VLOOKUP($A558,'по изворима и контима'!$A$12:J$499,9,FALSE))</f>
        <v>0</v>
      </c>
      <c r="L558">
        <f>IF($A558=0,0,+VLOOKUP($F558,spisak!$C$11:$F$30,3,FALSE))</f>
        <v>0</v>
      </c>
      <c r="M558">
        <f>IF($A558=0,0,+VLOOKUP($F558,spisak!$C$11:$F$30,4,FALSE))</f>
        <v>0</v>
      </c>
      <c r="N558" s="140">
        <f t="shared" ref="N558" si="618">+IF(A558=0,0,"2016-plan")</f>
        <v>0</v>
      </c>
      <c r="O558" s="122">
        <f>IF(A558=0,0,+VLOOKUP($A558,'по изворима и контима'!$A$12:R$499,COLUMN('по изворима и контима'!K:K),FALSE))</f>
        <v>0</v>
      </c>
    </row>
    <row r="559" spans="1:15">
      <c r="A559">
        <f t="shared" si="617"/>
        <v>0</v>
      </c>
      <c r="B559">
        <f t="shared" si="575"/>
        <v>0</v>
      </c>
      <c r="C559" s="121">
        <f>IF(A559=0,0,+spisak!A$4)</f>
        <v>0</v>
      </c>
      <c r="D559">
        <f>IF(A559=0,0,+spisak!C$4)</f>
        <v>0</v>
      </c>
      <c r="E559" s="169">
        <f>IF(A559=0,0,+spisak!#REF!)</f>
        <v>0</v>
      </c>
      <c r="F559">
        <f>IF(A559=0,0,+VLOOKUP($A559,'по изворима и контима'!$A$12:D$499,4,FALSE))</f>
        <v>0</v>
      </c>
      <c r="G559">
        <f>IF(A559=0,0,+VLOOKUP($A559,'по изворима и контима'!$A$12:G$499,5,FALSE))</f>
        <v>0</v>
      </c>
      <c r="H559">
        <f>IF(A559=0,0,+VLOOKUP($A559,'по изворима и контима'!$A$12:H$499,6,FALSE))</f>
        <v>0</v>
      </c>
      <c r="I559">
        <f>IF(A559=0,0,+VLOOKUP($A559,'по изворима и контима'!$A$12:H$499,7,FALSE))</f>
        <v>0</v>
      </c>
      <c r="J559">
        <f>IF(A559=0,0,+VLOOKUP($A559,'по изворима и контима'!$A$12:I$499,8,FALSE))</f>
        <v>0</v>
      </c>
      <c r="K559">
        <f>IF(B559=0,0,+VLOOKUP($A559,'по изворима и контима'!$A$12:J$499,9,FALSE))</f>
        <v>0</v>
      </c>
      <c r="L559">
        <f>IF($A559=0,0,+VLOOKUP($F559,spisak!$C$11:$F$30,3,FALSE))</f>
        <v>0</v>
      </c>
      <c r="M559">
        <f>IF($A559=0,0,+VLOOKUP($F559,spisak!$C$11:$F$30,4,FALSE))</f>
        <v>0</v>
      </c>
      <c r="N559" s="140">
        <f t="shared" ref="N559" si="619">+IF(A559=0,0,"2016-procena")</f>
        <v>0</v>
      </c>
      <c r="O559" s="122">
        <f>IF(A559=0,0,+VLOOKUP($A559,'по изворима и контима'!$A$12:R$499,COLUMN('по изворима и контима'!L:L),FALSE))</f>
        <v>0</v>
      </c>
    </row>
    <row r="560" spans="1:15">
      <c r="A560">
        <f t="shared" si="617"/>
        <v>0</v>
      </c>
      <c r="B560">
        <f t="shared" si="575"/>
        <v>0</v>
      </c>
      <c r="C560" s="121">
        <f>IF(A560=0,0,+spisak!A$4)</f>
        <v>0</v>
      </c>
      <c r="D560">
        <f>IF(A560=0,0,+spisak!C$4)</f>
        <v>0</v>
      </c>
      <c r="E560" s="169">
        <f>IF(A560=0,0,+spisak!#REF!)</f>
        <v>0</v>
      </c>
      <c r="F560">
        <f>IF(A560=0,0,+VLOOKUP($A560,'по изворима и контима'!$A$12:D$499,4,FALSE))</f>
        <v>0</v>
      </c>
      <c r="G560">
        <f>IF(A560=0,0,+VLOOKUP($A560,'по изворима и контима'!$A$12:G$499,5,FALSE))</f>
        <v>0</v>
      </c>
      <c r="H560">
        <f>IF(A560=0,0,+VLOOKUP($A560,'по изворима и контима'!$A$12:H$499,6,FALSE))</f>
        <v>0</v>
      </c>
      <c r="I560">
        <f>IF(A560=0,0,+VLOOKUP($A560,'по изворима и контима'!$A$12:H$499,7,FALSE))</f>
        <v>0</v>
      </c>
      <c r="J560">
        <f>IF(A560=0,0,+VLOOKUP($A560,'по изворима и контима'!$A$12:I$499,8,FALSE))</f>
        <v>0</v>
      </c>
      <c r="K560">
        <f>IF(B560=0,0,+VLOOKUP($A560,'по изворима и контима'!$A$12:J$499,9,FALSE))</f>
        <v>0</v>
      </c>
      <c r="L560">
        <f>IF($A560=0,0,+VLOOKUP($F560,spisak!$C$11:$F$30,3,FALSE))</f>
        <v>0</v>
      </c>
      <c r="M560">
        <f>IF($A560=0,0,+VLOOKUP($F560,spisak!$C$11:$F$30,4,FALSE))</f>
        <v>0</v>
      </c>
      <c r="N560" s="140">
        <f t="shared" ref="N560" si="620">+IF(A560=0,0,"2017")</f>
        <v>0</v>
      </c>
      <c r="O560" s="122">
        <f>IF(A560=0,0,+VLOOKUP($A560,'по изворима и контима'!$A$12:R$499,COLUMN('по изворима и контима'!M:M),FALSE))</f>
        <v>0</v>
      </c>
    </row>
    <row r="561" spans="1:15">
      <c r="A561">
        <f t="shared" si="617"/>
        <v>0</v>
      </c>
      <c r="B561">
        <f t="shared" si="575"/>
        <v>0</v>
      </c>
      <c r="C561" s="121">
        <f>IF(A561=0,0,+spisak!A$4)</f>
        <v>0</v>
      </c>
      <c r="D561">
        <f>IF(A561=0,0,+spisak!C$4)</f>
        <v>0</v>
      </c>
      <c r="E561" s="169">
        <f>IF(A561=0,0,+spisak!#REF!)</f>
        <v>0</v>
      </c>
      <c r="F561">
        <f>IF(A561=0,0,+VLOOKUP($A561,'по изворима и контима'!$A$12:D$499,4,FALSE))</f>
        <v>0</v>
      </c>
      <c r="G561">
        <f>IF(A561=0,0,+VLOOKUP($A561,'по изворима и контима'!$A$12:G$499,5,FALSE))</f>
        <v>0</v>
      </c>
      <c r="H561">
        <f>IF(A561=0,0,+VLOOKUP($A561,'по изворима и контима'!$A$12:H$499,6,FALSE))</f>
        <v>0</v>
      </c>
      <c r="I561">
        <f>IF(A561=0,0,+VLOOKUP($A561,'по изворима и контима'!$A$12:H$499,7,FALSE))</f>
        <v>0</v>
      </c>
      <c r="J561">
        <f>IF(A561=0,0,+VLOOKUP($A561,'по изворима и контима'!$A$12:I$499,8,FALSE))</f>
        <v>0</v>
      </c>
      <c r="K561">
        <f>IF(B561=0,0,+VLOOKUP($A561,'по изворима и контима'!$A$12:J$499,9,FALSE))</f>
        <v>0</v>
      </c>
      <c r="L561">
        <f>IF($A561=0,0,+VLOOKUP($F561,spisak!$C$11:$F$30,3,FALSE))</f>
        <v>0</v>
      </c>
      <c r="M561">
        <f>IF($A561=0,0,+VLOOKUP($F561,spisak!$C$11:$F$30,4,FALSE))</f>
        <v>0</v>
      </c>
      <c r="N561" s="140">
        <f t="shared" ref="N561" si="621">+IF(A561=0,0,"2018")</f>
        <v>0</v>
      </c>
      <c r="O561" s="122">
        <f>IF(C561=0,0,+VLOOKUP($A561,'по изворима и контима'!$A$12:R$499,COLUMN('по изворима и контима'!N:N),FALSE))</f>
        <v>0</v>
      </c>
    </row>
    <row r="562" spans="1:15">
      <c r="A562">
        <f t="shared" si="617"/>
        <v>0</v>
      </c>
      <c r="B562">
        <f t="shared" si="575"/>
        <v>0</v>
      </c>
      <c r="C562" s="121">
        <f>IF(A562=0,0,+spisak!A$4)</f>
        <v>0</v>
      </c>
      <c r="D562">
        <f>IF(A562=0,0,+spisak!C$4)</f>
        <v>0</v>
      </c>
      <c r="E562" s="169">
        <f>IF(A562=0,0,+spisak!#REF!)</f>
        <v>0</v>
      </c>
      <c r="F562">
        <f>IF(A562=0,0,+VLOOKUP($A562,'по изворима и контима'!$A$12:D$499,4,FALSE))</f>
        <v>0</v>
      </c>
      <c r="G562">
        <f>IF(A562=0,0,+VLOOKUP($A562,'по изворима и контима'!$A$12:G$499,5,FALSE))</f>
        <v>0</v>
      </c>
      <c r="H562">
        <f>IF(A562=0,0,+VLOOKUP($A562,'по изворима и контима'!$A$12:H$499,6,FALSE))</f>
        <v>0</v>
      </c>
      <c r="I562">
        <f>IF(A562=0,0,+VLOOKUP($A562,'по изворима и контима'!$A$12:H$499,7,FALSE))</f>
        <v>0</v>
      </c>
      <c r="J562">
        <f>IF(A562=0,0,+VLOOKUP($A562,'по изворима и контима'!$A$12:I$499,8,FALSE))</f>
        <v>0</v>
      </c>
      <c r="K562">
        <f>IF(B562=0,0,+VLOOKUP($A562,'по изворима и контима'!$A$12:J$499,9,FALSE))</f>
        <v>0</v>
      </c>
      <c r="L562">
        <f>IF($A562=0,0,+VLOOKUP($F562,spisak!$C$11:$F$30,3,FALSE))</f>
        <v>0</v>
      </c>
      <c r="M562">
        <f>IF($A562=0,0,+VLOOKUP($F562,spisak!$C$11:$F$30,4,FALSE))</f>
        <v>0</v>
      </c>
      <c r="N562" s="140">
        <f t="shared" ref="N562" si="622">+IF(A562=0,0,"2019")</f>
        <v>0</v>
      </c>
      <c r="O562" s="122">
        <f>IF(C562=0,0,+VLOOKUP($A562,'по изворима и контима'!$A$12:R$499,COLUMN('по изворима и контима'!O:O),FALSE))</f>
        <v>0</v>
      </c>
    </row>
    <row r="563" spans="1:15">
      <c r="A563">
        <f t="shared" si="617"/>
        <v>0</v>
      </c>
      <c r="B563">
        <f t="shared" si="575"/>
        <v>0</v>
      </c>
      <c r="C563" s="121">
        <f>IF(A563=0,0,+spisak!A$4)</f>
        <v>0</v>
      </c>
      <c r="D563">
        <f>IF(A563=0,0,+spisak!C$4)</f>
        <v>0</v>
      </c>
      <c r="E563" s="169">
        <f>IF(A563=0,0,+spisak!#REF!)</f>
        <v>0</v>
      </c>
      <c r="F563">
        <f>IF(A563=0,0,+VLOOKUP($A563,'по изворима и контима'!$A$12:D$499,4,FALSE))</f>
        <v>0</v>
      </c>
      <c r="G563">
        <f>IF(A563=0,0,+VLOOKUP($A563,'по изворима и контима'!$A$12:G$499,5,FALSE))</f>
        <v>0</v>
      </c>
      <c r="H563">
        <f>IF(A563=0,0,+VLOOKUP($A563,'по изворима и контима'!$A$12:H$499,6,FALSE))</f>
        <v>0</v>
      </c>
      <c r="I563">
        <f>IF(A563=0,0,+VLOOKUP($A563,'по изворима и контима'!$A$12:H$499,7,FALSE))</f>
        <v>0</v>
      </c>
      <c r="J563">
        <f>IF(A563=0,0,+VLOOKUP($A563,'по изворима и контима'!$A$12:I$499,8,FALSE))</f>
        <v>0</v>
      </c>
      <c r="K563">
        <f>IF(B563=0,0,+VLOOKUP($A563,'по изворима и контима'!$A$12:J$499,9,FALSE))</f>
        <v>0</v>
      </c>
      <c r="L563">
        <f>IF($A563=0,0,+VLOOKUP($F563,spisak!$C$11:$F$30,3,FALSE))</f>
        <v>0</v>
      </c>
      <c r="M563">
        <f>IF($A563=0,0,+VLOOKUP($F563,spisak!$C$11:$F$30,4,FALSE))</f>
        <v>0</v>
      </c>
      <c r="N563" s="140">
        <f t="shared" ref="N563" si="623">+IF(A563=0,0,"nakon 2019")</f>
        <v>0</v>
      </c>
      <c r="O563" s="122">
        <f>IF(C563=0,0,+VLOOKUP($A563,'по изворима и контима'!$A$12:R$499,COLUMN('по изворима и контима'!P:P),FALSE))</f>
        <v>0</v>
      </c>
    </row>
    <row r="564" spans="1:15">
      <c r="A564">
        <f>+IF(ISBLANK('по изворима и контима'!D572)=TRUE,0,1)</f>
        <v>0</v>
      </c>
      <c r="B564">
        <f t="shared" si="575"/>
        <v>0</v>
      </c>
      <c r="C564" s="121">
        <f>IF(A564=0,0,+spisak!A$4)</f>
        <v>0</v>
      </c>
      <c r="D564">
        <f>IF(A564=0,0,+spisak!C$4)</f>
        <v>0</v>
      </c>
      <c r="E564" s="169">
        <f>IF(A564=0,0,+spisak!#REF!)</f>
        <v>0</v>
      </c>
      <c r="F564">
        <f>IF(A564=0,0,+VLOOKUP($A564,'по изворима и контима'!$A$12:D$499,4,FALSE))</f>
        <v>0</v>
      </c>
      <c r="G564">
        <f>IF(A564=0,0,+VLOOKUP($A564,'по изворима и контима'!$A$12:G$499,5,FALSE))</f>
        <v>0</v>
      </c>
      <c r="H564">
        <f>IF(A564=0,0,+VLOOKUP($A564,'по изворима и контима'!$A$12:H$499,6,FALSE))</f>
        <v>0</v>
      </c>
      <c r="I564">
        <f>IF(A564=0,0,+VLOOKUP($A564,'по изворима и контима'!$A$12:H$499,7,FALSE))</f>
        <v>0</v>
      </c>
      <c r="J564">
        <f>IF(A564=0,0,+VLOOKUP($A564,'по изворима и контима'!$A$12:I$499,8,FALSE))</f>
        <v>0</v>
      </c>
      <c r="K564">
        <f>IF(B564=0,0,+VLOOKUP($A564,'по изворима и контима'!$A$12:J$499,9,FALSE))</f>
        <v>0</v>
      </c>
      <c r="L564">
        <f>IF($A564=0,0,+VLOOKUP($F564,spisak!$C$11:$F$30,3,FALSE))</f>
        <v>0</v>
      </c>
      <c r="M564">
        <f>IF($A564=0,0,+VLOOKUP($F564,spisak!$C$11:$F$30,4,FALSE))</f>
        <v>0</v>
      </c>
      <c r="N564" s="140">
        <f t="shared" ref="N564" si="624">+IF(A564=0,0,"do 2015")</f>
        <v>0</v>
      </c>
      <c r="O564" s="122">
        <f>IF(A564=0,0,+VLOOKUP($A564,'по изворима и контима'!$A$12:L$499,COLUMN('по изворима и контима'!J:J),FALSE))</f>
        <v>0</v>
      </c>
    </row>
    <row r="565" spans="1:15">
      <c r="A565">
        <f t="shared" ref="A565:A570" si="625">+A564</f>
        <v>0</v>
      </c>
      <c r="B565">
        <f t="shared" si="575"/>
        <v>0</v>
      </c>
      <c r="C565" s="121">
        <f>IF(A565=0,0,+spisak!A$4)</f>
        <v>0</v>
      </c>
      <c r="D565">
        <f>IF(A565=0,0,+spisak!C$4)</f>
        <v>0</v>
      </c>
      <c r="E565" s="169">
        <f>IF(A565=0,0,+spisak!#REF!)</f>
        <v>0</v>
      </c>
      <c r="F565">
        <f>IF(A565=0,0,+VLOOKUP($A565,'по изворима и контима'!$A$12:D$499,4,FALSE))</f>
        <v>0</v>
      </c>
      <c r="G565">
        <f>IF(A565=0,0,+VLOOKUP($A565,'по изворима и контима'!$A$12:G$499,5,FALSE))</f>
        <v>0</v>
      </c>
      <c r="H565">
        <f>IF(A565=0,0,+VLOOKUP($A565,'по изворима и контима'!$A$12:H$499,6,FALSE))</f>
        <v>0</v>
      </c>
      <c r="I565">
        <f>IF(A565=0,0,+VLOOKUP($A565,'по изворима и контима'!$A$12:H$499,7,FALSE))</f>
        <v>0</v>
      </c>
      <c r="J565">
        <f>IF(A565=0,0,+VLOOKUP($A565,'по изворима и контима'!$A$12:I$499,8,FALSE))</f>
        <v>0</v>
      </c>
      <c r="K565">
        <f>IF(B565=0,0,+VLOOKUP($A565,'по изворима и контима'!$A$12:J$499,9,FALSE))</f>
        <v>0</v>
      </c>
      <c r="L565">
        <f>IF($A565=0,0,+VLOOKUP($F565,spisak!$C$11:$F$30,3,FALSE))</f>
        <v>0</v>
      </c>
      <c r="M565">
        <f>IF($A565=0,0,+VLOOKUP($F565,spisak!$C$11:$F$30,4,FALSE))</f>
        <v>0</v>
      </c>
      <c r="N565" s="140">
        <f t="shared" ref="N565" si="626">+IF(A565=0,0,"2016-plan")</f>
        <v>0</v>
      </c>
      <c r="O565" s="122">
        <f>IF(A565=0,0,+VLOOKUP($A565,'по изворима и контима'!$A$12:R$499,COLUMN('по изворима и контима'!K:K),FALSE))</f>
        <v>0</v>
      </c>
    </row>
    <row r="566" spans="1:15">
      <c r="A566">
        <f t="shared" si="625"/>
        <v>0</v>
      </c>
      <c r="B566">
        <f t="shared" si="575"/>
        <v>0</v>
      </c>
      <c r="C566" s="121">
        <f>IF(A566=0,0,+spisak!A$4)</f>
        <v>0</v>
      </c>
      <c r="D566">
        <f>IF(A566=0,0,+spisak!C$4)</f>
        <v>0</v>
      </c>
      <c r="E566" s="169">
        <f>IF(A566=0,0,+spisak!#REF!)</f>
        <v>0</v>
      </c>
      <c r="F566">
        <f>IF(A566=0,0,+VLOOKUP($A566,'по изворима и контима'!$A$12:D$499,4,FALSE))</f>
        <v>0</v>
      </c>
      <c r="G566">
        <f>IF(A566=0,0,+VLOOKUP($A566,'по изворима и контима'!$A$12:G$499,5,FALSE))</f>
        <v>0</v>
      </c>
      <c r="H566">
        <f>IF(A566=0,0,+VLOOKUP($A566,'по изворима и контима'!$A$12:H$499,6,FALSE))</f>
        <v>0</v>
      </c>
      <c r="I566">
        <f>IF(A566=0,0,+VLOOKUP($A566,'по изворима и контима'!$A$12:H$499,7,FALSE))</f>
        <v>0</v>
      </c>
      <c r="J566">
        <f>IF(A566=0,0,+VLOOKUP($A566,'по изворима и контима'!$A$12:I$499,8,FALSE))</f>
        <v>0</v>
      </c>
      <c r="K566">
        <f>IF(B566=0,0,+VLOOKUP($A566,'по изворима и контима'!$A$12:J$499,9,FALSE))</f>
        <v>0</v>
      </c>
      <c r="L566">
        <f>IF($A566=0,0,+VLOOKUP($F566,spisak!$C$11:$F$30,3,FALSE))</f>
        <v>0</v>
      </c>
      <c r="M566">
        <f>IF($A566=0,0,+VLOOKUP($F566,spisak!$C$11:$F$30,4,FALSE))</f>
        <v>0</v>
      </c>
      <c r="N566" s="140">
        <f t="shared" ref="N566" si="627">+IF(A566=0,0,"2016-procena")</f>
        <v>0</v>
      </c>
      <c r="O566" s="122">
        <f>IF(A566=0,0,+VLOOKUP($A566,'по изворима и контима'!$A$12:R$499,COLUMN('по изворима и контима'!L:L),FALSE))</f>
        <v>0</v>
      </c>
    </row>
    <row r="567" spans="1:15">
      <c r="A567">
        <f t="shared" si="625"/>
        <v>0</v>
      </c>
      <c r="B567">
        <f t="shared" si="575"/>
        <v>0</v>
      </c>
      <c r="C567" s="121">
        <f>IF(A567=0,0,+spisak!A$4)</f>
        <v>0</v>
      </c>
      <c r="D567">
        <f>IF(A567=0,0,+spisak!C$4)</f>
        <v>0</v>
      </c>
      <c r="E567" s="169">
        <f>IF(A567=0,0,+spisak!#REF!)</f>
        <v>0</v>
      </c>
      <c r="F567">
        <f>IF(A567=0,0,+VLOOKUP($A567,'по изворима и контима'!$A$12:D$499,4,FALSE))</f>
        <v>0</v>
      </c>
      <c r="G567">
        <f>IF(A567=0,0,+VLOOKUP($A567,'по изворима и контима'!$A$12:G$499,5,FALSE))</f>
        <v>0</v>
      </c>
      <c r="H567">
        <f>IF(A567=0,0,+VLOOKUP($A567,'по изворима и контима'!$A$12:H$499,6,FALSE))</f>
        <v>0</v>
      </c>
      <c r="I567">
        <f>IF(A567=0,0,+VLOOKUP($A567,'по изворима и контима'!$A$12:H$499,7,FALSE))</f>
        <v>0</v>
      </c>
      <c r="J567">
        <f>IF(A567=0,0,+VLOOKUP($A567,'по изворима и контима'!$A$12:I$499,8,FALSE))</f>
        <v>0</v>
      </c>
      <c r="K567">
        <f>IF(B567=0,0,+VLOOKUP($A567,'по изворима и контима'!$A$12:J$499,9,FALSE))</f>
        <v>0</v>
      </c>
      <c r="L567">
        <f>IF($A567=0,0,+VLOOKUP($F567,spisak!$C$11:$F$30,3,FALSE))</f>
        <v>0</v>
      </c>
      <c r="M567">
        <f>IF($A567=0,0,+VLOOKUP($F567,spisak!$C$11:$F$30,4,FALSE))</f>
        <v>0</v>
      </c>
      <c r="N567" s="140">
        <f t="shared" ref="N567" si="628">+IF(A567=0,0,"2017")</f>
        <v>0</v>
      </c>
      <c r="O567" s="122">
        <f>IF(A567=0,0,+VLOOKUP($A567,'по изворима и контима'!$A$12:R$499,COLUMN('по изворима и контима'!M:M),FALSE))</f>
        <v>0</v>
      </c>
    </row>
    <row r="568" spans="1:15">
      <c r="A568">
        <f t="shared" si="625"/>
        <v>0</v>
      </c>
      <c r="B568">
        <f t="shared" si="575"/>
        <v>0</v>
      </c>
      <c r="C568" s="121">
        <f>IF(A568=0,0,+spisak!A$4)</f>
        <v>0</v>
      </c>
      <c r="D568">
        <f>IF(A568=0,0,+spisak!C$4)</f>
        <v>0</v>
      </c>
      <c r="E568" s="169">
        <f>IF(A568=0,0,+spisak!#REF!)</f>
        <v>0</v>
      </c>
      <c r="F568">
        <f>IF(A568=0,0,+VLOOKUP($A568,'по изворима и контима'!$A$12:D$499,4,FALSE))</f>
        <v>0</v>
      </c>
      <c r="G568">
        <f>IF(A568=0,0,+VLOOKUP($A568,'по изворима и контима'!$A$12:G$499,5,FALSE))</f>
        <v>0</v>
      </c>
      <c r="H568">
        <f>IF(A568=0,0,+VLOOKUP($A568,'по изворима и контима'!$A$12:H$499,6,FALSE))</f>
        <v>0</v>
      </c>
      <c r="I568">
        <f>IF(A568=0,0,+VLOOKUP($A568,'по изворима и контима'!$A$12:H$499,7,FALSE))</f>
        <v>0</v>
      </c>
      <c r="J568">
        <f>IF(A568=0,0,+VLOOKUP($A568,'по изворима и контима'!$A$12:I$499,8,FALSE))</f>
        <v>0</v>
      </c>
      <c r="K568">
        <f>IF(B568=0,0,+VLOOKUP($A568,'по изворима и контима'!$A$12:J$499,9,FALSE))</f>
        <v>0</v>
      </c>
      <c r="L568">
        <f>IF($A568=0,0,+VLOOKUP($F568,spisak!$C$11:$F$30,3,FALSE))</f>
        <v>0</v>
      </c>
      <c r="M568">
        <f>IF($A568=0,0,+VLOOKUP($F568,spisak!$C$11:$F$30,4,FALSE))</f>
        <v>0</v>
      </c>
      <c r="N568" s="140">
        <f t="shared" ref="N568" si="629">+IF(A568=0,0,"2018")</f>
        <v>0</v>
      </c>
      <c r="O568" s="122">
        <f>IF(C568=0,0,+VLOOKUP($A568,'по изворима и контима'!$A$12:R$499,COLUMN('по изворима и контима'!N:N),FALSE))</f>
        <v>0</v>
      </c>
    </row>
    <row r="569" spans="1:15">
      <c r="A569">
        <f t="shared" si="625"/>
        <v>0</v>
      </c>
      <c r="B569">
        <f t="shared" si="575"/>
        <v>0</v>
      </c>
      <c r="C569" s="121">
        <f>IF(A569=0,0,+spisak!A$4)</f>
        <v>0</v>
      </c>
      <c r="D569">
        <f>IF(A569=0,0,+spisak!C$4)</f>
        <v>0</v>
      </c>
      <c r="E569" s="169">
        <f>IF(A569=0,0,+spisak!#REF!)</f>
        <v>0</v>
      </c>
      <c r="F569">
        <f>IF(A569=0,0,+VLOOKUP($A569,'по изворима и контима'!$A$12:D$499,4,FALSE))</f>
        <v>0</v>
      </c>
      <c r="G569">
        <f>IF(A569=0,0,+VLOOKUP($A569,'по изворима и контима'!$A$12:G$499,5,FALSE))</f>
        <v>0</v>
      </c>
      <c r="H569">
        <f>IF(A569=0,0,+VLOOKUP($A569,'по изворима и контима'!$A$12:H$499,6,FALSE))</f>
        <v>0</v>
      </c>
      <c r="I569">
        <f>IF(A569=0,0,+VLOOKUP($A569,'по изворима и контима'!$A$12:H$499,7,FALSE))</f>
        <v>0</v>
      </c>
      <c r="J569">
        <f>IF(A569=0,0,+VLOOKUP($A569,'по изворима и контима'!$A$12:I$499,8,FALSE))</f>
        <v>0</v>
      </c>
      <c r="K569">
        <f>IF(B569=0,0,+VLOOKUP($A569,'по изворима и контима'!$A$12:J$499,9,FALSE))</f>
        <v>0</v>
      </c>
      <c r="L569">
        <f>IF($A569=0,0,+VLOOKUP($F569,spisak!$C$11:$F$30,3,FALSE))</f>
        <v>0</v>
      </c>
      <c r="M569">
        <f>IF($A569=0,0,+VLOOKUP($F569,spisak!$C$11:$F$30,4,FALSE))</f>
        <v>0</v>
      </c>
      <c r="N569" s="140">
        <f t="shared" ref="N569" si="630">+IF(A569=0,0,"2019")</f>
        <v>0</v>
      </c>
      <c r="O569" s="122">
        <f>IF(C569=0,0,+VLOOKUP($A569,'по изворима и контима'!$A$12:R$499,COLUMN('по изворима и контима'!O:O),FALSE))</f>
        <v>0</v>
      </c>
    </row>
    <row r="570" spans="1:15">
      <c r="A570">
        <f t="shared" si="625"/>
        <v>0</v>
      </c>
      <c r="B570">
        <f t="shared" si="575"/>
        <v>0</v>
      </c>
      <c r="C570" s="121">
        <f>IF(A570=0,0,+spisak!A$4)</f>
        <v>0</v>
      </c>
      <c r="D570">
        <f>IF(A570=0,0,+spisak!C$4)</f>
        <v>0</v>
      </c>
      <c r="E570" s="169">
        <f>IF(A570=0,0,+spisak!#REF!)</f>
        <v>0</v>
      </c>
      <c r="F570">
        <f>IF(A570=0,0,+VLOOKUP($A570,'по изворима и контима'!$A$12:D$499,4,FALSE))</f>
        <v>0</v>
      </c>
      <c r="G570">
        <f>IF(A570=0,0,+VLOOKUP($A570,'по изворима и контима'!$A$12:G$499,5,FALSE))</f>
        <v>0</v>
      </c>
      <c r="H570">
        <f>IF(A570=0,0,+VLOOKUP($A570,'по изворима и контима'!$A$12:H$499,6,FALSE))</f>
        <v>0</v>
      </c>
      <c r="I570">
        <f>IF(A570=0,0,+VLOOKUP($A570,'по изворима и контима'!$A$12:H$499,7,FALSE))</f>
        <v>0</v>
      </c>
      <c r="J570">
        <f>IF(A570=0,0,+VLOOKUP($A570,'по изворима и контима'!$A$12:I$499,8,FALSE))</f>
        <v>0</v>
      </c>
      <c r="K570">
        <f>IF(B570=0,0,+VLOOKUP($A570,'по изворима и контима'!$A$12:J$499,9,FALSE))</f>
        <v>0</v>
      </c>
      <c r="L570">
        <f>IF($A570=0,0,+VLOOKUP($F570,spisak!$C$11:$F$30,3,FALSE))</f>
        <v>0</v>
      </c>
      <c r="M570">
        <f>IF($A570=0,0,+VLOOKUP($F570,spisak!$C$11:$F$30,4,FALSE))</f>
        <v>0</v>
      </c>
      <c r="N570" s="140">
        <f t="shared" ref="N570" si="631">+IF(A570=0,0,"nakon 2019")</f>
        <v>0</v>
      </c>
      <c r="O570" s="122">
        <f>IF(C570=0,0,+VLOOKUP($A570,'по изворима и контима'!$A$12:R$499,COLUMN('по изворима и контима'!P:P),FALSE))</f>
        <v>0</v>
      </c>
    </row>
    <row r="571" spans="1:15">
      <c r="A571">
        <f>+IF(MAX(A$4:A568)&gt;=A$1,0,MAX(A$4:A568)+1)</f>
        <v>0</v>
      </c>
      <c r="B571">
        <f t="shared" si="575"/>
        <v>0</v>
      </c>
      <c r="C571" s="121">
        <f>IF(A571=0,0,+spisak!A$4)</f>
        <v>0</v>
      </c>
      <c r="D571">
        <f>IF(A571=0,0,+spisak!C$4)</f>
        <v>0</v>
      </c>
      <c r="E571" s="169">
        <f>IF(A571=0,0,+spisak!#REF!)</f>
        <v>0</v>
      </c>
      <c r="F571">
        <f>IF(A571=0,0,+VLOOKUP($A571,'по изворима и контима'!$A$12:D$499,4,FALSE))</f>
        <v>0</v>
      </c>
      <c r="G571">
        <f>IF(A571=0,0,+VLOOKUP($A571,'по изворима и контима'!$A$12:G$499,5,FALSE))</f>
        <v>0</v>
      </c>
      <c r="H571">
        <f>IF(A571=0,0,+VLOOKUP($A571,'по изворима и контима'!$A$12:H$499,6,FALSE))</f>
        <v>0</v>
      </c>
      <c r="I571">
        <f>IF(A571=0,0,+VLOOKUP($A571,'по изворима и контима'!$A$12:H$499,7,FALSE))</f>
        <v>0</v>
      </c>
      <c r="J571">
        <f>IF(A571=0,0,+VLOOKUP($A571,'по изворима и контима'!$A$12:I$499,8,FALSE))</f>
        <v>0</v>
      </c>
      <c r="K571">
        <f>IF(B571=0,0,+VLOOKUP($A571,'по изворима и контима'!$A$12:J$499,9,FALSE))</f>
        <v>0</v>
      </c>
      <c r="L571">
        <f>IF($A571=0,0,+VLOOKUP($F571,spisak!$C$11:$F$30,3,FALSE))</f>
        <v>0</v>
      </c>
      <c r="M571">
        <f>IF($A571=0,0,+VLOOKUP($F571,spisak!$C$11:$F$30,4,FALSE))</f>
        <v>0</v>
      </c>
      <c r="N571" s="140">
        <f t="shared" ref="N571" si="632">+IF(A571=0,0,"do 2015")</f>
        <v>0</v>
      </c>
      <c r="O571" s="122">
        <f>IF(A571=0,0,+VLOOKUP($A571,'по изворима и контима'!$A$12:L$499,COLUMN('по изворима и контима'!J:J),FALSE))</f>
        <v>0</v>
      </c>
    </row>
    <row r="572" spans="1:15">
      <c r="A572">
        <f>+A571</f>
        <v>0</v>
      </c>
      <c r="B572">
        <f t="shared" si="575"/>
        <v>0</v>
      </c>
      <c r="C572" s="121">
        <f>IF(A572=0,0,+spisak!A$4)</f>
        <v>0</v>
      </c>
      <c r="D572">
        <f>IF(A572=0,0,+spisak!C$4)</f>
        <v>0</v>
      </c>
      <c r="E572" s="169">
        <f>IF(A572=0,0,+spisak!#REF!)</f>
        <v>0</v>
      </c>
      <c r="F572">
        <f>IF(A572=0,0,+VLOOKUP($A572,'по изворима и контима'!$A$12:D$499,4,FALSE))</f>
        <v>0</v>
      </c>
      <c r="G572">
        <f>IF(A572=0,0,+VLOOKUP($A572,'по изворима и контима'!$A$12:G$499,5,FALSE))</f>
        <v>0</v>
      </c>
      <c r="H572">
        <f>IF(A572=0,0,+VLOOKUP($A572,'по изворима и контима'!$A$12:H$499,6,FALSE))</f>
        <v>0</v>
      </c>
      <c r="I572">
        <f>IF(A572=0,0,+VLOOKUP($A572,'по изворима и контима'!$A$12:H$499,7,FALSE))</f>
        <v>0</v>
      </c>
      <c r="J572">
        <f>IF(A572=0,0,+VLOOKUP($A572,'по изворима и контима'!$A$12:I$499,8,FALSE))</f>
        <v>0</v>
      </c>
      <c r="K572">
        <f>IF(B572=0,0,+VLOOKUP($A572,'по изворима и контима'!$A$12:J$499,9,FALSE))</f>
        <v>0</v>
      </c>
      <c r="L572">
        <f>IF($A572=0,0,+VLOOKUP($F572,spisak!$C$11:$F$30,3,FALSE))</f>
        <v>0</v>
      </c>
      <c r="M572">
        <f>IF($A572=0,0,+VLOOKUP($F572,spisak!$C$11:$F$30,4,FALSE))</f>
        <v>0</v>
      </c>
      <c r="N572" s="140">
        <f t="shared" ref="N572" si="633">+IF(A572=0,0,"2016-plan")</f>
        <v>0</v>
      </c>
      <c r="O572" s="122">
        <f>IF(A572=0,0,+VLOOKUP($A572,'по изворима и контима'!$A$12:R$499,COLUMN('по изворима и контима'!K:K),FALSE))</f>
        <v>0</v>
      </c>
    </row>
    <row r="573" spans="1:15">
      <c r="A573">
        <f t="shared" ref="A573:A584" si="634">+A572</f>
        <v>0</v>
      </c>
      <c r="B573">
        <f t="shared" si="575"/>
        <v>0</v>
      </c>
      <c r="C573" s="121">
        <f>IF(A573=0,0,+spisak!A$4)</f>
        <v>0</v>
      </c>
      <c r="D573">
        <f>IF(A573=0,0,+spisak!C$4)</f>
        <v>0</v>
      </c>
      <c r="E573" s="169">
        <f>IF(A573=0,0,+spisak!#REF!)</f>
        <v>0</v>
      </c>
      <c r="F573">
        <f>IF(A573=0,0,+VLOOKUP($A573,'по изворима и контима'!$A$12:D$499,4,FALSE))</f>
        <v>0</v>
      </c>
      <c r="G573">
        <f>IF(A573=0,0,+VLOOKUP($A573,'по изворима и контима'!$A$12:G$499,5,FALSE))</f>
        <v>0</v>
      </c>
      <c r="H573">
        <f>IF(A573=0,0,+VLOOKUP($A573,'по изворима и контима'!$A$12:H$499,6,FALSE))</f>
        <v>0</v>
      </c>
      <c r="I573">
        <f>IF(A573=0,0,+VLOOKUP($A573,'по изворима и контима'!$A$12:H$499,7,FALSE))</f>
        <v>0</v>
      </c>
      <c r="J573">
        <f>IF(A573=0,0,+VLOOKUP($A573,'по изворима и контима'!$A$12:I$499,8,FALSE))</f>
        <v>0</v>
      </c>
      <c r="K573">
        <f>IF(B573=0,0,+VLOOKUP($A573,'по изворима и контима'!$A$12:J$499,9,FALSE))</f>
        <v>0</v>
      </c>
      <c r="L573">
        <f>IF($A573=0,0,+VLOOKUP($F573,spisak!$C$11:$F$30,3,FALSE))</f>
        <v>0</v>
      </c>
      <c r="M573">
        <f>IF($A573=0,0,+VLOOKUP($F573,spisak!$C$11:$F$30,4,FALSE))</f>
        <v>0</v>
      </c>
      <c r="N573" s="140">
        <f t="shared" ref="N573" si="635">+IF(A573=0,0,"2016-procena")</f>
        <v>0</v>
      </c>
      <c r="O573" s="122">
        <f>IF(A573=0,0,+VLOOKUP($A573,'по изворима и контима'!$A$12:R$499,COLUMN('по изворима и контима'!L:L),FALSE))</f>
        <v>0</v>
      </c>
    </row>
    <row r="574" spans="1:15">
      <c r="A574">
        <f t="shared" si="634"/>
        <v>0</v>
      </c>
      <c r="B574">
        <f t="shared" si="575"/>
        <v>0</v>
      </c>
      <c r="C574" s="121">
        <f>IF(A574=0,0,+spisak!A$4)</f>
        <v>0</v>
      </c>
      <c r="D574">
        <f>IF(A574=0,0,+spisak!C$4)</f>
        <v>0</v>
      </c>
      <c r="E574" s="169">
        <f>IF(A574=0,0,+spisak!#REF!)</f>
        <v>0</v>
      </c>
      <c r="F574">
        <f>IF(A574=0,0,+VLOOKUP($A574,'по изворима и контима'!$A$12:D$499,4,FALSE))</f>
        <v>0</v>
      </c>
      <c r="G574">
        <f>IF(A574=0,0,+VLOOKUP($A574,'по изворима и контима'!$A$12:G$499,5,FALSE))</f>
        <v>0</v>
      </c>
      <c r="H574">
        <f>IF(A574=0,0,+VLOOKUP($A574,'по изворима и контима'!$A$12:H$499,6,FALSE))</f>
        <v>0</v>
      </c>
      <c r="I574">
        <f>IF(A574=0,0,+VLOOKUP($A574,'по изворима и контима'!$A$12:H$499,7,FALSE))</f>
        <v>0</v>
      </c>
      <c r="J574">
        <f>IF(A574=0,0,+VLOOKUP($A574,'по изворима и контима'!$A$12:I$499,8,FALSE))</f>
        <v>0</v>
      </c>
      <c r="K574">
        <f>IF(B574=0,0,+VLOOKUP($A574,'по изворима и контима'!$A$12:J$499,9,FALSE))</f>
        <v>0</v>
      </c>
      <c r="L574">
        <f>IF($A574=0,0,+VLOOKUP($F574,spisak!$C$11:$F$30,3,FALSE))</f>
        <v>0</v>
      </c>
      <c r="M574">
        <f>IF($A574=0,0,+VLOOKUP($F574,spisak!$C$11:$F$30,4,FALSE))</f>
        <v>0</v>
      </c>
      <c r="N574" s="140">
        <f t="shared" ref="N574" si="636">+IF(A574=0,0,"2017")</f>
        <v>0</v>
      </c>
      <c r="O574" s="122">
        <f>IF(A574=0,0,+VLOOKUP($A574,'по изворима и контима'!$A$12:R$499,COLUMN('по изворима и контима'!M:M),FALSE))</f>
        <v>0</v>
      </c>
    </row>
    <row r="575" spans="1:15">
      <c r="A575">
        <f t="shared" si="634"/>
        <v>0</v>
      </c>
      <c r="B575">
        <f t="shared" si="575"/>
        <v>0</v>
      </c>
      <c r="C575" s="121">
        <f>IF(A575=0,0,+spisak!A$4)</f>
        <v>0</v>
      </c>
      <c r="D575">
        <f>IF(A575=0,0,+spisak!C$4)</f>
        <v>0</v>
      </c>
      <c r="E575" s="169">
        <f>IF(A575=0,0,+spisak!#REF!)</f>
        <v>0</v>
      </c>
      <c r="F575">
        <f>IF(A575=0,0,+VLOOKUP($A575,'по изворима и контима'!$A$12:D$499,4,FALSE))</f>
        <v>0</v>
      </c>
      <c r="G575">
        <f>IF(A575=0,0,+VLOOKUP($A575,'по изворима и контима'!$A$12:G$499,5,FALSE))</f>
        <v>0</v>
      </c>
      <c r="H575">
        <f>IF(A575=0,0,+VLOOKUP($A575,'по изворима и контима'!$A$12:H$499,6,FALSE))</f>
        <v>0</v>
      </c>
      <c r="I575">
        <f>IF(A575=0,0,+VLOOKUP($A575,'по изворима и контима'!$A$12:H$499,7,FALSE))</f>
        <v>0</v>
      </c>
      <c r="J575">
        <f>IF(A575=0,0,+VLOOKUP($A575,'по изворима и контима'!$A$12:I$499,8,FALSE))</f>
        <v>0</v>
      </c>
      <c r="K575">
        <f>IF(B575=0,0,+VLOOKUP($A575,'по изворима и контима'!$A$12:J$499,9,FALSE))</f>
        <v>0</v>
      </c>
      <c r="L575">
        <f>IF($A575=0,0,+VLOOKUP($F575,spisak!$C$11:$F$30,3,FALSE))</f>
        <v>0</v>
      </c>
      <c r="M575">
        <f>IF($A575=0,0,+VLOOKUP($F575,spisak!$C$11:$F$30,4,FALSE))</f>
        <v>0</v>
      </c>
      <c r="N575" s="140">
        <f t="shared" ref="N575" si="637">+IF(A575=0,0,"2018")</f>
        <v>0</v>
      </c>
      <c r="O575" s="122">
        <f>IF(C575=0,0,+VLOOKUP($A575,'по изворима и контима'!$A$12:R$499,COLUMN('по изворима и контима'!N:N),FALSE))</f>
        <v>0</v>
      </c>
    </row>
    <row r="576" spans="1:15">
      <c r="A576">
        <f t="shared" si="634"/>
        <v>0</v>
      </c>
      <c r="B576">
        <f t="shared" si="575"/>
        <v>0</v>
      </c>
      <c r="C576" s="121">
        <f>IF(A576=0,0,+spisak!A$4)</f>
        <v>0</v>
      </c>
      <c r="D576">
        <f>IF(A576=0,0,+spisak!C$4)</f>
        <v>0</v>
      </c>
      <c r="E576" s="169">
        <f>IF(A576=0,0,+spisak!#REF!)</f>
        <v>0</v>
      </c>
      <c r="F576">
        <f>IF(A576=0,0,+VLOOKUP($A576,'по изворима и контима'!$A$12:D$499,4,FALSE))</f>
        <v>0</v>
      </c>
      <c r="G576">
        <f>IF(A576=0,0,+VLOOKUP($A576,'по изворима и контима'!$A$12:G$499,5,FALSE))</f>
        <v>0</v>
      </c>
      <c r="H576">
        <f>IF(A576=0,0,+VLOOKUP($A576,'по изворима и контима'!$A$12:H$499,6,FALSE))</f>
        <v>0</v>
      </c>
      <c r="I576">
        <f>IF(A576=0,0,+VLOOKUP($A576,'по изворима и контима'!$A$12:H$499,7,FALSE))</f>
        <v>0</v>
      </c>
      <c r="J576">
        <f>IF(A576=0,0,+VLOOKUP($A576,'по изворима и контима'!$A$12:I$499,8,FALSE))</f>
        <v>0</v>
      </c>
      <c r="K576">
        <f>IF(B576=0,0,+VLOOKUP($A576,'по изворима и контима'!$A$12:J$499,9,FALSE))</f>
        <v>0</v>
      </c>
      <c r="L576">
        <f>IF($A576=0,0,+VLOOKUP($F576,spisak!$C$11:$F$30,3,FALSE))</f>
        <v>0</v>
      </c>
      <c r="M576">
        <f>IF($A576=0,0,+VLOOKUP($F576,spisak!$C$11:$F$30,4,FALSE))</f>
        <v>0</v>
      </c>
      <c r="N576" s="140">
        <f t="shared" ref="N576" si="638">+IF(A576=0,0,"2019")</f>
        <v>0</v>
      </c>
      <c r="O576" s="122">
        <f>IF(C576=0,0,+VLOOKUP($A576,'по изворима и контима'!$A$12:R$499,COLUMN('по изворима и контима'!O:O),FALSE))</f>
        <v>0</v>
      </c>
    </row>
    <row r="577" spans="1:15">
      <c r="A577">
        <f t="shared" si="634"/>
        <v>0</v>
      </c>
      <c r="B577">
        <f t="shared" si="575"/>
        <v>0</v>
      </c>
      <c r="C577" s="121">
        <f>IF(A577=0,0,+spisak!A$4)</f>
        <v>0</v>
      </c>
      <c r="D577">
        <f>IF(A577=0,0,+spisak!C$4)</f>
        <v>0</v>
      </c>
      <c r="E577" s="169">
        <f>IF(A577=0,0,+spisak!#REF!)</f>
        <v>0</v>
      </c>
      <c r="F577">
        <f>IF(A577=0,0,+VLOOKUP($A577,'по изворима и контима'!$A$12:D$499,4,FALSE))</f>
        <v>0</v>
      </c>
      <c r="G577">
        <f>IF(A577=0,0,+VLOOKUP($A577,'по изворима и контима'!$A$12:G$499,5,FALSE))</f>
        <v>0</v>
      </c>
      <c r="H577">
        <f>IF(A577=0,0,+VLOOKUP($A577,'по изворима и контима'!$A$12:H$499,6,FALSE))</f>
        <v>0</v>
      </c>
      <c r="I577">
        <f>IF(A577=0,0,+VLOOKUP($A577,'по изворима и контима'!$A$12:H$499,7,FALSE))</f>
        <v>0</v>
      </c>
      <c r="J577">
        <f>IF(A577=0,0,+VLOOKUP($A577,'по изворима и контима'!$A$12:I$499,8,FALSE))</f>
        <v>0</v>
      </c>
      <c r="K577">
        <f>IF(B577=0,0,+VLOOKUP($A577,'по изворима и контима'!$A$12:J$499,9,FALSE))</f>
        <v>0</v>
      </c>
      <c r="L577">
        <f>IF($A577=0,0,+VLOOKUP($F577,spisak!$C$11:$F$30,3,FALSE))</f>
        <v>0</v>
      </c>
      <c r="M577">
        <f>IF($A577=0,0,+VLOOKUP($F577,spisak!$C$11:$F$30,4,FALSE))</f>
        <v>0</v>
      </c>
      <c r="N577" s="140">
        <f t="shared" ref="N577" si="639">+IF(A577=0,0,"nakon 2019")</f>
        <v>0</v>
      </c>
      <c r="O577" s="122">
        <f>IF(C577=0,0,+VLOOKUP($A577,'по изворима и контима'!$A$12:R$499,COLUMN('по изворима и контима'!P:P),FALSE))</f>
        <v>0</v>
      </c>
    </row>
    <row r="578" spans="1:15">
      <c r="A578">
        <f>+IF(MAX(A$4:A575)&gt;=A$1,0,MAX(A$4:A575)+1)</f>
        <v>0</v>
      </c>
      <c r="B578">
        <f t="shared" si="575"/>
        <v>0</v>
      </c>
      <c r="C578" s="121">
        <f>IF(A578=0,0,+spisak!A$4)</f>
        <v>0</v>
      </c>
      <c r="D578">
        <f>IF(A578=0,0,+spisak!C$4)</f>
        <v>0</v>
      </c>
      <c r="E578" s="169">
        <f>IF(A578=0,0,+spisak!#REF!)</f>
        <v>0</v>
      </c>
      <c r="F578">
        <f>IF(A578=0,0,+VLOOKUP($A578,'по изворима и контима'!$A$12:D$499,4,FALSE))</f>
        <v>0</v>
      </c>
      <c r="G578">
        <f>IF(A578=0,0,+VLOOKUP($A578,'по изворима и контима'!$A$12:G$499,5,FALSE))</f>
        <v>0</v>
      </c>
      <c r="H578">
        <f>IF(A578=0,0,+VLOOKUP($A578,'по изворима и контима'!$A$12:H$499,6,FALSE))</f>
        <v>0</v>
      </c>
      <c r="I578">
        <f>IF(A578=0,0,+VLOOKUP($A578,'по изворима и контима'!$A$12:H$499,7,FALSE))</f>
        <v>0</v>
      </c>
      <c r="J578">
        <f>IF(A578=0,0,+VLOOKUP($A578,'по изворима и контима'!$A$12:I$499,8,FALSE))</f>
        <v>0</v>
      </c>
      <c r="K578">
        <f>IF(B578=0,0,+VLOOKUP($A578,'по изворима и контима'!$A$12:J$499,9,FALSE))</f>
        <v>0</v>
      </c>
      <c r="L578">
        <f>IF($A578=0,0,+VLOOKUP($F578,spisak!$C$11:$F$30,3,FALSE))</f>
        <v>0</v>
      </c>
      <c r="M578">
        <f>IF($A578=0,0,+VLOOKUP($F578,spisak!$C$11:$F$30,4,FALSE))</f>
        <v>0</v>
      </c>
      <c r="N578" s="140">
        <f t="shared" ref="N578" si="640">+IF(A578=0,0,"do 2015")</f>
        <v>0</v>
      </c>
      <c r="O578" s="122">
        <f>IF(A578=0,0,+VLOOKUP($A578,'по изворима и контима'!$A$12:L$499,COLUMN('по изворима и контима'!J:J),FALSE))</f>
        <v>0</v>
      </c>
    </row>
    <row r="579" spans="1:15">
      <c r="A579">
        <f>+A578</f>
        <v>0</v>
      </c>
      <c r="B579">
        <f t="shared" si="575"/>
        <v>0</v>
      </c>
      <c r="C579" s="121">
        <f>IF(A579=0,0,+spisak!A$4)</f>
        <v>0</v>
      </c>
      <c r="D579">
        <f>IF(A579=0,0,+spisak!C$4)</f>
        <v>0</v>
      </c>
      <c r="E579" s="169">
        <f>IF(A579=0,0,+spisak!#REF!)</f>
        <v>0</v>
      </c>
      <c r="F579">
        <f>IF(A579=0,0,+VLOOKUP($A579,'по изворима и контима'!$A$12:D$499,4,FALSE))</f>
        <v>0</v>
      </c>
      <c r="G579">
        <f>IF(A579=0,0,+VLOOKUP($A579,'по изворима и контима'!$A$12:G$499,5,FALSE))</f>
        <v>0</v>
      </c>
      <c r="H579">
        <f>IF(A579=0,0,+VLOOKUP($A579,'по изворима и контима'!$A$12:H$499,6,FALSE))</f>
        <v>0</v>
      </c>
      <c r="I579">
        <f>IF(A579=0,0,+VLOOKUP($A579,'по изворима и контима'!$A$12:H$499,7,FALSE))</f>
        <v>0</v>
      </c>
      <c r="J579">
        <f>IF(A579=0,0,+VLOOKUP($A579,'по изворима и контима'!$A$12:I$499,8,FALSE))</f>
        <v>0</v>
      </c>
      <c r="K579">
        <f>IF(B579=0,0,+VLOOKUP($A579,'по изворима и контима'!$A$12:J$499,9,FALSE))</f>
        <v>0</v>
      </c>
      <c r="L579">
        <f>IF($A579=0,0,+VLOOKUP($F579,spisak!$C$11:$F$30,3,FALSE))</f>
        <v>0</v>
      </c>
      <c r="M579">
        <f>IF($A579=0,0,+VLOOKUP($F579,spisak!$C$11:$F$30,4,FALSE))</f>
        <v>0</v>
      </c>
      <c r="N579" s="140">
        <f t="shared" ref="N579" si="641">+IF(A579=0,0,"2016-plan")</f>
        <v>0</v>
      </c>
      <c r="O579" s="122">
        <f>IF(A579=0,0,+VLOOKUP($A579,'по изворима и контима'!$A$12:R$499,COLUMN('по изворима и контима'!K:K),FALSE))</f>
        <v>0</v>
      </c>
    </row>
    <row r="580" spans="1:15">
      <c r="A580">
        <f t="shared" si="634"/>
        <v>0</v>
      </c>
      <c r="B580">
        <f t="shared" si="575"/>
        <v>0</v>
      </c>
      <c r="C580" s="121">
        <f>IF(A580=0,0,+spisak!A$4)</f>
        <v>0</v>
      </c>
      <c r="D580">
        <f>IF(A580=0,0,+spisak!C$4)</f>
        <v>0</v>
      </c>
      <c r="E580" s="169">
        <f>IF(A580=0,0,+spisak!#REF!)</f>
        <v>0</v>
      </c>
      <c r="F580">
        <f>IF(A580=0,0,+VLOOKUP($A580,'по изворима и контима'!$A$12:D$499,4,FALSE))</f>
        <v>0</v>
      </c>
      <c r="G580">
        <f>IF(A580=0,0,+VLOOKUP($A580,'по изворима и контима'!$A$12:G$499,5,FALSE))</f>
        <v>0</v>
      </c>
      <c r="H580">
        <f>IF(A580=0,0,+VLOOKUP($A580,'по изворима и контима'!$A$12:H$499,6,FALSE))</f>
        <v>0</v>
      </c>
      <c r="I580">
        <f>IF(A580=0,0,+VLOOKUP($A580,'по изворима и контима'!$A$12:H$499,7,FALSE))</f>
        <v>0</v>
      </c>
      <c r="J580">
        <f>IF(A580=0,0,+VLOOKUP($A580,'по изворима и контима'!$A$12:I$499,8,FALSE))</f>
        <v>0</v>
      </c>
      <c r="K580">
        <f>IF(B580=0,0,+VLOOKUP($A580,'по изворима и контима'!$A$12:J$499,9,FALSE))</f>
        <v>0</v>
      </c>
      <c r="L580">
        <f>IF($A580=0,0,+VLOOKUP($F580,spisak!$C$11:$F$30,3,FALSE))</f>
        <v>0</v>
      </c>
      <c r="M580">
        <f>IF($A580=0,0,+VLOOKUP($F580,spisak!$C$11:$F$30,4,FALSE))</f>
        <v>0</v>
      </c>
      <c r="N580" s="140">
        <f t="shared" ref="N580" si="642">+IF(A580=0,0,"2016-procena")</f>
        <v>0</v>
      </c>
      <c r="O580" s="122">
        <f>IF(A580=0,0,+VLOOKUP($A580,'по изворима и контима'!$A$12:R$499,COLUMN('по изворима и контима'!L:L),FALSE))</f>
        <v>0</v>
      </c>
    </row>
    <row r="581" spans="1:15">
      <c r="A581">
        <f t="shared" si="634"/>
        <v>0</v>
      </c>
      <c r="B581">
        <f t="shared" si="575"/>
        <v>0</v>
      </c>
      <c r="C581" s="121">
        <f>IF(A581=0,0,+spisak!A$4)</f>
        <v>0</v>
      </c>
      <c r="D581">
        <f>IF(A581=0,0,+spisak!C$4)</f>
        <v>0</v>
      </c>
      <c r="E581" s="169">
        <f>IF(A581=0,0,+spisak!#REF!)</f>
        <v>0</v>
      </c>
      <c r="F581">
        <f>IF(A581=0,0,+VLOOKUP($A581,'по изворима и контима'!$A$12:D$499,4,FALSE))</f>
        <v>0</v>
      </c>
      <c r="G581">
        <f>IF(A581=0,0,+VLOOKUP($A581,'по изворима и контима'!$A$12:G$499,5,FALSE))</f>
        <v>0</v>
      </c>
      <c r="H581">
        <f>IF(A581=0,0,+VLOOKUP($A581,'по изворима и контима'!$A$12:H$499,6,FALSE))</f>
        <v>0</v>
      </c>
      <c r="I581">
        <f>IF(A581=0,0,+VLOOKUP($A581,'по изворима и контима'!$A$12:H$499,7,FALSE))</f>
        <v>0</v>
      </c>
      <c r="J581">
        <f>IF(A581=0,0,+VLOOKUP($A581,'по изворима и контима'!$A$12:I$499,8,FALSE))</f>
        <v>0</v>
      </c>
      <c r="K581">
        <f>IF(B581=0,0,+VLOOKUP($A581,'по изворима и контима'!$A$12:J$499,9,FALSE))</f>
        <v>0</v>
      </c>
      <c r="L581">
        <f>IF($A581=0,0,+VLOOKUP($F581,spisak!$C$11:$F$30,3,FALSE))</f>
        <v>0</v>
      </c>
      <c r="M581">
        <f>IF($A581=0,0,+VLOOKUP($F581,spisak!$C$11:$F$30,4,FALSE))</f>
        <v>0</v>
      </c>
      <c r="N581" s="140">
        <f t="shared" ref="N581" si="643">+IF(A581=0,0,"2017")</f>
        <v>0</v>
      </c>
      <c r="O581" s="122">
        <f>IF(A581=0,0,+VLOOKUP($A581,'по изворима и контима'!$A$12:R$499,COLUMN('по изворима и контима'!M:M),FALSE))</f>
        <v>0</v>
      </c>
    </row>
    <row r="582" spans="1:15">
      <c r="A582">
        <f t="shared" si="634"/>
        <v>0</v>
      </c>
      <c r="B582">
        <f t="shared" si="575"/>
        <v>0</v>
      </c>
      <c r="C582" s="121">
        <f>IF(A582=0,0,+spisak!A$4)</f>
        <v>0</v>
      </c>
      <c r="D582">
        <f>IF(A582=0,0,+spisak!C$4)</f>
        <v>0</v>
      </c>
      <c r="E582" s="169">
        <f>IF(A582=0,0,+spisak!#REF!)</f>
        <v>0</v>
      </c>
      <c r="F582">
        <f>IF(A582=0,0,+VLOOKUP($A582,'по изворима и контима'!$A$12:D$499,4,FALSE))</f>
        <v>0</v>
      </c>
      <c r="G582">
        <f>IF(A582=0,0,+VLOOKUP($A582,'по изворима и контима'!$A$12:G$499,5,FALSE))</f>
        <v>0</v>
      </c>
      <c r="H582">
        <f>IF(A582=0,0,+VLOOKUP($A582,'по изворима и контима'!$A$12:H$499,6,FALSE))</f>
        <v>0</v>
      </c>
      <c r="I582">
        <f>IF(A582=0,0,+VLOOKUP($A582,'по изворима и контима'!$A$12:H$499,7,FALSE))</f>
        <v>0</v>
      </c>
      <c r="J582">
        <f>IF(A582=0,0,+VLOOKUP($A582,'по изворима и контима'!$A$12:I$499,8,FALSE))</f>
        <v>0</v>
      </c>
      <c r="K582">
        <f>IF(B582=0,0,+VLOOKUP($A582,'по изворима и контима'!$A$12:J$499,9,FALSE))</f>
        <v>0</v>
      </c>
      <c r="L582">
        <f>IF($A582=0,0,+VLOOKUP($F582,spisak!$C$11:$F$30,3,FALSE))</f>
        <v>0</v>
      </c>
      <c r="M582">
        <f>IF($A582=0,0,+VLOOKUP($F582,spisak!$C$11:$F$30,4,FALSE))</f>
        <v>0</v>
      </c>
      <c r="N582" s="140">
        <f t="shared" ref="N582" si="644">+IF(A582=0,0,"2018")</f>
        <v>0</v>
      </c>
      <c r="O582" s="122">
        <f>IF(C582=0,0,+VLOOKUP($A582,'по изворима и контима'!$A$12:R$499,COLUMN('по изворима и контима'!N:N),FALSE))</f>
        <v>0</v>
      </c>
    </row>
    <row r="583" spans="1:15">
      <c r="A583">
        <f t="shared" si="634"/>
        <v>0</v>
      </c>
      <c r="B583">
        <f t="shared" si="575"/>
        <v>0</v>
      </c>
      <c r="C583" s="121">
        <f>IF(A583=0,0,+spisak!A$4)</f>
        <v>0</v>
      </c>
      <c r="D583">
        <f>IF(A583=0,0,+spisak!C$4)</f>
        <v>0</v>
      </c>
      <c r="E583" s="169">
        <f>IF(A583=0,0,+spisak!#REF!)</f>
        <v>0</v>
      </c>
      <c r="F583">
        <f>IF(A583=0,0,+VLOOKUP($A583,'по изворима и контима'!$A$12:D$499,4,FALSE))</f>
        <v>0</v>
      </c>
      <c r="G583">
        <f>IF(A583=0,0,+VLOOKUP($A583,'по изворима и контима'!$A$12:G$499,5,FALSE))</f>
        <v>0</v>
      </c>
      <c r="H583">
        <f>IF(A583=0,0,+VLOOKUP($A583,'по изворима и контима'!$A$12:H$499,6,FALSE))</f>
        <v>0</v>
      </c>
      <c r="I583">
        <f>IF(A583=0,0,+VLOOKUP($A583,'по изворима и контима'!$A$12:H$499,7,FALSE))</f>
        <v>0</v>
      </c>
      <c r="J583">
        <f>IF(A583=0,0,+VLOOKUP($A583,'по изворима и контима'!$A$12:I$499,8,FALSE))</f>
        <v>0</v>
      </c>
      <c r="K583">
        <f>IF(B583=0,0,+VLOOKUP($A583,'по изворима и контима'!$A$12:J$499,9,FALSE))</f>
        <v>0</v>
      </c>
      <c r="L583">
        <f>IF($A583=0,0,+VLOOKUP($F583,spisak!$C$11:$F$30,3,FALSE))</f>
        <v>0</v>
      </c>
      <c r="M583">
        <f>IF($A583=0,0,+VLOOKUP($F583,spisak!$C$11:$F$30,4,FALSE))</f>
        <v>0</v>
      </c>
      <c r="N583" s="140">
        <f t="shared" ref="N583" si="645">+IF(A583=0,0,"2019")</f>
        <v>0</v>
      </c>
      <c r="O583" s="122">
        <f>IF(C583=0,0,+VLOOKUP($A583,'по изворима и контима'!$A$12:R$499,COLUMN('по изворима и контима'!O:O),FALSE))</f>
        <v>0</v>
      </c>
    </row>
    <row r="584" spans="1:15">
      <c r="A584">
        <f t="shared" si="634"/>
        <v>0</v>
      </c>
      <c r="B584">
        <f t="shared" ref="B584:B647" si="646">+IF(A584&gt;0,+B583+1,0)</f>
        <v>0</v>
      </c>
      <c r="C584" s="121">
        <f>IF(A584=0,0,+spisak!A$4)</f>
        <v>0</v>
      </c>
      <c r="D584">
        <f>IF(A584=0,0,+spisak!C$4)</f>
        <v>0</v>
      </c>
      <c r="E584" s="169">
        <f>IF(A584=0,0,+spisak!#REF!)</f>
        <v>0</v>
      </c>
      <c r="F584">
        <f>IF(A584=0,0,+VLOOKUP($A584,'по изворима и контима'!$A$12:D$499,4,FALSE))</f>
        <v>0</v>
      </c>
      <c r="G584">
        <f>IF(A584=0,0,+VLOOKUP($A584,'по изворима и контима'!$A$12:G$499,5,FALSE))</f>
        <v>0</v>
      </c>
      <c r="H584">
        <f>IF(A584=0,0,+VLOOKUP($A584,'по изворима и контима'!$A$12:H$499,6,FALSE))</f>
        <v>0</v>
      </c>
      <c r="I584">
        <f>IF(A584=0,0,+VLOOKUP($A584,'по изворима и контима'!$A$12:H$499,7,FALSE))</f>
        <v>0</v>
      </c>
      <c r="J584">
        <f>IF(A584=0,0,+VLOOKUP($A584,'по изворима и контима'!$A$12:I$499,8,FALSE))</f>
        <v>0</v>
      </c>
      <c r="K584">
        <f>IF(B584=0,0,+VLOOKUP($A584,'по изворима и контима'!$A$12:J$499,9,FALSE))</f>
        <v>0</v>
      </c>
      <c r="L584">
        <f>IF($A584=0,0,+VLOOKUP($F584,spisak!$C$11:$F$30,3,FALSE))</f>
        <v>0</v>
      </c>
      <c r="M584">
        <f>IF($A584=0,0,+VLOOKUP($F584,spisak!$C$11:$F$30,4,FALSE))</f>
        <v>0</v>
      </c>
      <c r="N584" s="140">
        <f t="shared" ref="N584" si="647">+IF(A584=0,0,"nakon 2019")</f>
        <v>0</v>
      </c>
      <c r="O584" s="122">
        <f>IF(C584=0,0,+VLOOKUP($A584,'по изворима и контима'!$A$12:R$499,COLUMN('по изворима и контима'!P:P),FALSE))</f>
        <v>0</v>
      </c>
    </row>
    <row r="585" spans="1:15">
      <c r="A585">
        <f>+IF(MAX(A$4:A582)&gt;=A$1,0,MAX(A$4:A582)+1)</f>
        <v>0</v>
      </c>
      <c r="B585">
        <f t="shared" si="646"/>
        <v>0</v>
      </c>
      <c r="C585" s="121">
        <f>IF(A585=0,0,+spisak!A$4)</f>
        <v>0</v>
      </c>
      <c r="D585">
        <f>IF(A585=0,0,+spisak!C$4)</f>
        <v>0</v>
      </c>
      <c r="E585" s="169">
        <f>IF(A585=0,0,+spisak!#REF!)</f>
        <v>0</v>
      </c>
      <c r="F585">
        <f>IF(A585=0,0,+VLOOKUP($A585,'по изворима и контима'!$A$12:D$499,4,FALSE))</f>
        <v>0</v>
      </c>
      <c r="G585">
        <f>IF(A585=0,0,+VLOOKUP($A585,'по изворима и контима'!$A$12:G$499,5,FALSE))</f>
        <v>0</v>
      </c>
      <c r="H585">
        <f>IF(A585=0,0,+VLOOKUP($A585,'по изворима и контима'!$A$12:H$499,6,FALSE))</f>
        <v>0</v>
      </c>
      <c r="I585">
        <f>IF(A585=0,0,+VLOOKUP($A585,'по изворима и контима'!$A$12:H$499,7,FALSE))</f>
        <v>0</v>
      </c>
      <c r="J585">
        <f>IF(A585=0,0,+VLOOKUP($A585,'по изворима и контима'!$A$12:I$499,8,FALSE))</f>
        <v>0</v>
      </c>
      <c r="K585">
        <f>IF(B585=0,0,+VLOOKUP($A585,'по изворима и контима'!$A$12:J$499,9,FALSE))</f>
        <v>0</v>
      </c>
      <c r="L585">
        <f>IF($A585=0,0,+VLOOKUP($F585,spisak!$C$11:$F$30,3,FALSE))</f>
        <v>0</v>
      </c>
      <c r="M585">
        <f>IF($A585=0,0,+VLOOKUP($F585,spisak!$C$11:$F$30,4,FALSE))</f>
        <v>0</v>
      </c>
      <c r="N585" s="140">
        <f t="shared" ref="N585" si="648">+IF(A585=0,0,"do 2015")</f>
        <v>0</v>
      </c>
      <c r="O585" s="122">
        <f>IF(A585=0,0,+VLOOKUP($A585,'по изворима и контима'!$A$12:L$499,COLUMN('по изворима и контима'!J:J),FALSE))</f>
        <v>0</v>
      </c>
    </row>
    <row r="586" spans="1:15">
      <c r="A586">
        <f t="shared" ref="A586:A591" si="649">+A585</f>
        <v>0</v>
      </c>
      <c r="B586">
        <f t="shared" si="646"/>
        <v>0</v>
      </c>
      <c r="C586" s="121">
        <f>IF(A586=0,0,+spisak!A$4)</f>
        <v>0</v>
      </c>
      <c r="D586">
        <f>IF(A586=0,0,+spisak!C$4)</f>
        <v>0</v>
      </c>
      <c r="E586" s="169">
        <f>IF(A586=0,0,+spisak!#REF!)</f>
        <v>0</v>
      </c>
      <c r="F586">
        <f>IF(A586=0,0,+VLOOKUP($A586,'по изворима и контима'!$A$12:D$499,4,FALSE))</f>
        <v>0</v>
      </c>
      <c r="G586">
        <f>IF(A586=0,0,+VLOOKUP($A586,'по изворима и контима'!$A$12:G$499,5,FALSE))</f>
        <v>0</v>
      </c>
      <c r="H586">
        <f>IF(A586=0,0,+VLOOKUP($A586,'по изворима и контима'!$A$12:H$499,6,FALSE))</f>
        <v>0</v>
      </c>
      <c r="I586">
        <f>IF(A586=0,0,+VLOOKUP($A586,'по изворима и контима'!$A$12:H$499,7,FALSE))</f>
        <v>0</v>
      </c>
      <c r="J586">
        <f>IF(A586=0,0,+VLOOKUP($A586,'по изворима и контима'!$A$12:I$499,8,FALSE))</f>
        <v>0</v>
      </c>
      <c r="K586">
        <f>IF(B586=0,0,+VLOOKUP($A586,'по изворима и контима'!$A$12:J$499,9,FALSE))</f>
        <v>0</v>
      </c>
      <c r="L586">
        <f>IF($A586=0,0,+VLOOKUP($F586,spisak!$C$11:$F$30,3,FALSE))</f>
        <v>0</v>
      </c>
      <c r="M586">
        <f>IF($A586=0,0,+VLOOKUP($F586,spisak!$C$11:$F$30,4,FALSE))</f>
        <v>0</v>
      </c>
      <c r="N586" s="140">
        <f t="shared" ref="N586" si="650">+IF(A586=0,0,"2016-plan")</f>
        <v>0</v>
      </c>
      <c r="O586" s="122">
        <f>IF(A586=0,0,+VLOOKUP($A586,'по изворима и контима'!$A$12:R$499,COLUMN('по изворима и контима'!K:K),FALSE))</f>
        <v>0</v>
      </c>
    </row>
    <row r="587" spans="1:15">
      <c r="A587">
        <f t="shared" si="649"/>
        <v>0</v>
      </c>
      <c r="B587">
        <f t="shared" si="646"/>
        <v>0</v>
      </c>
      <c r="C587" s="121">
        <f>IF(A587=0,0,+spisak!A$4)</f>
        <v>0</v>
      </c>
      <c r="D587">
        <f>IF(A587=0,0,+spisak!C$4)</f>
        <v>0</v>
      </c>
      <c r="E587" s="169">
        <f>IF(A587=0,0,+spisak!#REF!)</f>
        <v>0</v>
      </c>
      <c r="F587">
        <f>IF(A587=0,0,+VLOOKUP($A587,'по изворима и контима'!$A$12:D$499,4,FALSE))</f>
        <v>0</v>
      </c>
      <c r="G587">
        <f>IF(A587=0,0,+VLOOKUP($A587,'по изворима и контима'!$A$12:G$499,5,FALSE))</f>
        <v>0</v>
      </c>
      <c r="H587">
        <f>IF(A587=0,0,+VLOOKUP($A587,'по изворима и контима'!$A$12:H$499,6,FALSE))</f>
        <v>0</v>
      </c>
      <c r="I587">
        <f>IF(A587=0,0,+VLOOKUP($A587,'по изворима и контима'!$A$12:H$499,7,FALSE))</f>
        <v>0</v>
      </c>
      <c r="J587">
        <f>IF(A587=0,0,+VLOOKUP($A587,'по изворима и контима'!$A$12:I$499,8,FALSE))</f>
        <v>0</v>
      </c>
      <c r="K587">
        <f>IF(B587=0,0,+VLOOKUP($A587,'по изворима и контима'!$A$12:J$499,9,FALSE))</f>
        <v>0</v>
      </c>
      <c r="L587">
        <f>IF($A587=0,0,+VLOOKUP($F587,spisak!$C$11:$F$30,3,FALSE))</f>
        <v>0</v>
      </c>
      <c r="M587">
        <f>IF($A587=0,0,+VLOOKUP($F587,spisak!$C$11:$F$30,4,FALSE))</f>
        <v>0</v>
      </c>
      <c r="N587" s="140">
        <f t="shared" ref="N587" si="651">+IF(A587=0,0,"2016-procena")</f>
        <v>0</v>
      </c>
      <c r="O587" s="122">
        <f>IF(A587=0,0,+VLOOKUP($A587,'по изворима и контима'!$A$12:R$499,COLUMN('по изворима и контима'!L:L),FALSE))</f>
        <v>0</v>
      </c>
    </row>
    <row r="588" spans="1:15">
      <c r="A588">
        <f t="shared" si="649"/>
        <v>0</v>
      </c>
      <c r="B588">
        <f t="shared" si="646"/>
        <v>0</v>
      </c>
      <c r="C588" s="121">
        <f>IF(A588=0,0,+spisak!A$4)</f>
        <v>0</v>
      </c>
      <c r="D588">
        <f>IF(A588=0,0,+spisak!C$4)</f>
        <v>0</v>
      </c>
      <c r="E588" s="169">
        <f>IF(A588=0,0,+spisak!#REF!)</f>
        <v>0</v>
      </c>
      <c r="F588">
        <f>IF(A588=0,0,+VLOOKUP($A588,'по изворима и контима'!$A$12:D$499,4,FALSE))</f>
        <v>0</v>
      </c>
      <c r="G588">
        <f>IF(A588=0,0,+VLOOKUP($A588,'по изворима и контима'!$A$12:G$499,5,FALSE))</f>
        <v>0</v>
      </c>
      <c r="H588">
        <f>IF(A588=0,0,+VLOOKUP($A588,'по изворима и контима'!$A$12:H$499,6,FALSE))</f>
        <v>0</v>
      </c>
      <c r="I588">
        <f>IF(A588=0,0,+VLOOKUP($A588,'по изворима и контима'!$A$12:H$499,7,FALSE))</f>
        <v>0</v>
      </c>
      <c r="J588">
        <f>IF(A588=0,0,+VLOOKUP($A588,'по изворима и контима'!$A$12:I$499,8,FALSE))</f>
        <v>0</v>
      </c>
      <c r="K588">
        <f>IF(B588=0,0,+VLOOKUP($A588,'по изворима и контима'!$A$12:J$499,9,FALSE))</f>
        <v>0</v>
      </c>
      <c r="L588">
        <f>IF($A588=0,0,+VLOOKUP($F588,spisak!$C$11:$F$30,3,FALSE))</f>
        <v>0</v>
      </c>
      <c r="M588">
        <f>IF($A588=0,0,+VLOOKUP($F588,spisak!$C$11:$F$30,4,FALSE))</f>
        <v>0</v>
      </c>
      <c r="N588" s="140">
        <f t="shared" ref="N588" si="652">+IF(A588=0,0,"2017")</f>
        <v>0</v>
      </c>
      <c r="O588" s="122">
        <f>IF(A588=0,0,+VLOOKUP($A588,'по изворима и контима'!$A$12:R$499,COLUMN('по изворима и контима'!M:M),FALSE))</f>
        <v>0</v>
      </c>
    </row>
    <row r="589" spans="1:15">
      <c r="A589">
        <f t="shared" si="649"/>
        <v>0</v>
      </c>
      <c r="B589">
        <f t="shared" si="646"/>
        <v>0</v>
      </c>
      <c r="C589" s="121">
        <f>IF(A589=0,0,+spisak!A$4)</f>
        <v>0</v>
      </c>
      <c r="D589">
        <f>IF(A589=0,0,+spisak!C$4)</f>
        <v>0</v>
      </c>
      <c r="E589" s="169">
        <f>IF(A589=0,0,+spisak!#REF!)</f>
        <v>0</v>
      </c>
      <c r="F589">
        <f>IF(A589=0,0,+VLOOKUP($A589,'по изворима и контима'!$A$12:D$499,4,FALSE))</f>
        <v>0</v>
      </c>
      <c r="G589">
        <f>IF(A589=0,0,+VLOOKUP($A589,'по изворима и контима'!$A$12:G$499,5,FALSE))</f>
        <v>0</v>
      </c>
      <c r="H589">
        <f>IF(A589=0,0,+VLOOKUP($A589,'по изворима и контима'!$A$12:H$499,6,FALSE))</f>
        <v>0</v>
      </c>
      <c r="I589">
        <f>IF(A589=0,0,+VLOOKUP($A589,'по изворима и контима'!$A$12:H$499,7,FALSE))</f>
        <v>0</v>
      </c>
      <c r="J589">
        <f>IF(A589=0,0,+VLOOKUP($A589,'по изворима и контима'!$A$12:I$499,8,FALSE))</f>
        <v>0</v>
      </c>
      <c r="K589">
        <f>IF(B589=0,0,+VLOOKUP($A589,'по изворима и контима'!$A$12:J$499,9,FALSE))</f>
        <v>0</v>
      </c>
      <c r="L589">
        <f>IF($A589=0,0,+VLOOKUP($F589,spisak!$C$11:$F$30,3,FALSE))</f>
        <v>0</v>
      </c>
      <c r="M589">
        <f>IF($A589=0,0,+VLOOKUP($F589,spisak!$C$11:$F$30,4,FALSE))</f>
        <v>0</v>
      </c>
      <c r="N589" s="140">
        <f t="shared" ref="N589" si="653">+IF(A589=0,0,"2018")</f>
        <v>0</v>
      </c>
      <c r="O589" s="122">
        <f>IF(C589=0,0,+VLOOKUP($A589,'по изворима и контима'!$A$12:R$499,COLUMN('по изворима и контима'!N:N),FALSE))</f>
        <v>0</v>
      </c>
    </row>
    <row r="590" spans="1:15">
      <c r="A590">
        <f t="shared" si="649"/>
        <v>0</v>
      </c>
      <c r="B590">
        <f t="shared" si="646"/>
        <v>0</v>
      </c>
      <c r="C590" s="121">
        <f>IF(A590=0,0,+spisak!A$4)</f>
        <v>0</v>
      </c>
      <c r="D590">
        <f>IF(A590=0,0,+spisak!C$4)</f>
        <v>0</v>
      </c>
      <c r="E590" s="169">
        <f>IF(A590=0,0,+spisak!#REF!)</f>
        <v>0</v>
      </c>
      <c r="F590">
        <f>IF(A590=0,0,+VLOOKUP($A590,'по изворима и контима'!$A$12:D$499,4,FALSE))</f>
        <v>0</v>
      </c>
      <c r="G590">
        <f>IF(A590=0,0,+VLOOKUP($A590,'по изворима и контима'!$A$12:G$499,5,FALSE))</f>
        <v>0</v>
      </c>
      <c r="H590">
        <f>IF(A590=0,0,+VLOOKUP($A590,'по изворима и контима'!$A$12:H$499,6,FALSE))</f>
        <v>0</v>
      </c>
      <c r="I590">
        <f>IF(A590=0,0,+VLOOKUP($A590,'по изворима и контима'!$A$12:H$499,7,FALSE))</f>
        <v>0</v>
      </c>
      <c r="J590">
        <f>IF(A590=0,0,+VLOOKUP($A590,'по изворима и контима'!$A$12:I$499,8,FALSE))</f>
        <v>0</v>
      </c>
      <c r="K590">
        <f>IF(B590=0,0,+VLOOKUP($A590,'по изворима и контима'!$A$12:J$499,9,FALSE))</f>
        <v>0</v>
      </c>
      <c r="L590">
        <f>IF($A590=0,0,+VLOOKUP($F590,spisak!$C$11:$F$30,3,FALSE))</f>
        <v>0</v>
      </c>
      <c r="M590">
        <f>IF($A590=0,0,+VLOOKUP($F590,spisak!$C$11:$F$30,4,FALSE))</f>
        <v>0</v>
      </c>
      <c r="N590" s="140">
        <f t="shared" ref="N590" si="654">+IF(A590=0,0,"2019")</f>
        <v>0</v>
      </c>
      <c r="O590" s="122">
        <f>IF(C590=0,0,+VLOOKUP($A590,'по изворима и контима'!$A$12:R$499,COLUMN('по изворима и контима'!O:O),FALSE))</f>
        <v>0</v>
      </c>
    </row>
    <row r="591" spans="1:15">
      <c r="A591">
        <f t="shared" si="649"/>
        <v>0</v>
      </c>
      <c r="B591">
        <f t="shared" si="646"/>
        <v>0</v>
      </c>
      <c r="C591" s="121">
        <f>IF(A591=0,0,+spisak!A$4)</f>
        <v>0</v>
      </c>
      <c r="D591">
        <f>IF(A591=0,0,+spisak!C$4)</f>
        <v>0</v>
      </c>
      <c r="E591" s="169">
        <f>IF(A591=0,0,+spisak!#REF!)</f>
        <v>0</v>
      </c>
      <c r="F591">
        <f>IF(A591=0,0,+VLOOKUP($A591,'по изворима и контима'!$A$12:D$499,4,FALSE))</f>
        <v>0</v>
      </c>
      <c r="G591">
        <f>IF(A591=0,0,+VLOOKUP($A591,'по изворима и контима'!$A$12:G$499,5,FALSE))</f>
        <v>0</v>
      </c>
      <c r="H591">
        <f>IF(A591=0,0,+VLOOKUP($A591,'по изворима и контима'!$A$12:H$499,6,FALSE))</f>
        <v>0</v>
      </c>
      <c r="I591">
        <f>IF(A591=0,0,+VLOOKUP($A591,'по изворима и контима'!$A$12:H$499,7,FALSE))</f>
        <v>0</v>
      </c>
      <c r="J591">
        <f>IF(A591=0,0,+VLOOKUP($A591,'по изворима и контима'!$A$12:I$499,8,FALSE))</f>
        <v>0</v>
      </c>
      <c r="K591">
        <f>IF(B591=0,0,+VLOOKUP($A591,'по изворима и контима'!$A$12:J$499,9,FALSE))</f>
        <v>0</v>
      </c>
      <c r="L591">
        <f>IF($A591=0,0,+VLOOKUP($F591,spisak!$C$11:$F$30,3,FALSE))</f>
        <v>0</v>
      </c>
      <c r="M591">
        <f>IF($A591=0,0,+VLOOKUP($F591,spisak!$C$11:$F$30,4,FALSE))</f>
        <v>0</v>
      </c>
      <c r="N591" s="140">
        <f t="shared" ref="N591" si="655">+IF(A591=0,0,"nakon 2019")</f>
        <v>0</v>
      </c>
      <c r="O591" s="122">
        <f>IF(C591=0,0,+VLOOKUP($A591,'по изворима и контима'!$A$12:R$499,COLUMN('по изворима и контима'!P:P),FALSE))</f>
        <v>0</v>
      </c>
    </row>
    <row r="592" spans="1:15">
      <c r="A592">
        <f>+IF(ISBLANK('по изворима и контима'!D600)=TRUE,0,1)</f>
        <v>0</v>
      </c>
      <c r="B592">
        <f t="shared" si="646"/>
        <v>0</v>
      </c>
      <c r="C592" s="121">
        <f>IF(A592=0,0,+spisak!A$4)</f>
        <v>0</v>
      </c>
      <c r="D592">
        <f>IF(A592=0,0,+spisak!C$4)</f>
        <v>0</v>
      </c>
      <c r="E592" s="169">
        <f>IF(A592=0,0,+spisak!#REF!)</f>
        <v>0</v>
      </c>
      <c r="F592">
        <f>IF(A592=0,0,+VLOOKUP($A592,'по изворима и контима'!$A$12:D$499,4,FALSE))</f>
        <v>0</v>
      </c>
      <c r="G592">
        <f>IF(A592=0,0,+VLOOKUP($A592,'по изворима и контима'!$A$12:G$499,5,FALSE))</f>
        <v>0</v>
      </c>
      <c r="H592">
        <f>IF(A592=0,0,+VLOOKUP($A592,'по изворима и контима'!$A$12:H$499,6,FALSE))</f>
        <v>0</v>
      </c>
      <c r="I592">
        <f>IF(A592=0,0,+VLOOKUP($A592,'по изворима и контима'!$A$12:H$499,7,FALSE))</f>
        <v>0</v>
      </c>
      <c r="J592">
        <f>IF(A592=0,0,+VLOOKUP($A592,'по изворима и контима'!$A$12:I$499,8,FALSE))</f>
        <v>0</v>
      </c>
      <c r="K592">
        <f>IF(B592=0,0,+VLOOKUP($A592,'по изворима и контима'!$A$12:J$499,9,FALSE))</f>
        <v>0</v>
      </c>
      <c r="L592">
        <f>IF($A592=0,0,+VLOOKUP($F592,spisak!$C$11:$F$30,3,FALSE))</f>
        <v>0</v>
      </c>
      <c r="M592">
        <f>IF($A592=0,0,+VLOOKUP($F592,spisak!$C$11:$F$30,4,FALSE))</f>
        <v>0</v>
      </c>
      <c r="N592" s="140">
        <f t="shared" ref="N592" si="656">+IF(A592=0,0,"do 2015")</f>
        <v>0</v>
      </c>
      <c r="O592" s="122">
        <f>IF(A592=0,0,+VLOOKUP($A592,'по изворима и контима'!$A$12:L$499,COLUMN('по изворима и контима'!J:J),FALSE))</f>
        <v>0</v>
      </c>
    </row>
    <row r="593" spans="1:15">
      <c r="A593">
        <f t="shared" ref="A593:A598" si="657">+A592</f>
        <v>0</v>
      </c>
      <c r="B593">
        <f t="shared" si="646"/>
        <v>0</v>
      </c>
      <c r="C593" s="121">
        <f>IF(A593=0,0,+spisak!A$4)</f>
        <v>0</v>
      </c>
      <c r="D593">
        <f>IF(A593=0,0,+spisak!C$4)</f>
        <v>0</v>
      </c>
      <c r="E593" s="169">
        <f>IF(A593=0,0,+spisak!#REF!)</f>
        <v>0</v>
      </c>
      <c r="F593">
        <f>IF(A593=0,0,+VLOOKUP($A593,'по изворима и контима'!$A$12:D$499,4,FALSE))</f>
        <v>0</v>
      </c>
      <c r="G593">
        <f>IF(A593=0,0,+VLOOKUP($A593,'по изворима и контима'!$A$12:G$499,5,FALSE))</f>
        <v>0</v>
      </c>
      <c r="H593">
        <f>IF(A593=0,0,+VLOOKUP($A593,'по изворима и контима'!$A$12:H$499,6,FALSE))</f>
        <v>0</v>
      </c>
      <c r="I593">
        <f>IF(A593=0,0,+VLOOKUP($A593,'по изворима и контима'!$A$12:H$499,7,FALSE))</f>
        <v>0</v>
      </c>
      <c r="J593">
        <f>IF(A593=0,0,+VLOOKUP($A593,'по изворима и контима'!$A$12:I$499,8,FALSE))</f>
        <v>0</v>
      </c>
      <c r="K593">
        <f>IF(B593=0,0,+VLOOKUP($A593,'по изворима и контима'!$A$12:J$499,9,FALSE))</f>
        <v>0</v>
      </c>
      <c r="L593">
        <f>IF($A593=0,0,+VLOOKUP($F593,spisak!$C$11:$F$30,3,FALSE))</f>
        <v>0</v>
      </c>
      <c r="M593">
        <f>IF($A593=0,0,+VLOOKUP($F593,spisak!$C$11:$F$30,4,FALSE))</f>
        <v>0</v>
      </c>
      <c r="N593" s="140">
        <f t="shared" ref="N593" si="658">+IF(A593=0,0,"2016-plan")</f>
        <v>0</v>
      </c>
      <c r="O593" s="122">
        <f>IF(A593=0,0,+VLOOKUP($A593,'по изворима и контима'!$A$12:R$499,COLUMN('по изворима и контима'!K:K),FALSE))</f>
        <v>0</v>
      </c>
    </row>
    <row r="594" spans="1:15">
      <c r="A594">
        <f t="shared" si="657"/>
        <v>0</v>
      </c>
      <c r="B594">
        <f t="shared" si="646"/>
        <v>0</v>
      </c>
      <c r="C594" s="121">
        <f>IF(A594=0,0,+spisak!A$4)</f>
        <v>0</v>
      </c>
      <c r="D594">
        <f>IF(A594=0,0,+spisak!C$4)</f>
        <v>0</v>
      </c>
      <c r="E594" s="169">
        <f>IF(A594=0,0,+spisak!#REF!)</f>
        <v>0</v>
      </c>
      <c r="F594">
        <f>IF(A594=0,0,+VLOOKUP($A594,'по изворима и контима'!$A$12:D$499,4,FALSE))</f>
        <v>0</v>
      </c>
      <c r="G594">
        <f>IF(A594=0,0,+VLOOKUP($A594,'по изворима и контима'!$A$12:G$499,5,FALSE))</f>
        <v>0</v>
      </c>
      <c r="H594">
        <f>IF(A594=0,0,+VLOOKUP($A594,'по изворима и контима'!$A$12:H$499,6,FALSE))</f>
        <v>0</v>
      </c>
      <c r="I594">
        <f>IF(A594=0,0,+VLOOKUP($A594,'по изворима и контима'!$A$12:H$499,7,FALSE))</f>
        <v>0</v>
      </c>
      <c r="J594">
        <f>IF(A594=0,0,+VLOOKUP($A594,'по изворима и контима'!$A$12:I$499,8,FALSE))</f>
        <v>0</v>
      </c>
      <c r="K594">
        <f>IF(B594=0,0,+VLOOKUP($A594,'по изворима и контима'!$A$12:J$499,9,FALSE))</f>
        <v>0</v>
      </c>
      <c r="L594">
        <f>IF($A594=0,0,+VLOOKUP($F594,spisak!$C$11:$F$30,3,FALSE))</f>
        <v>0</v>
      </c>
      <c r="M594">
        <f>IF($A594=0,0,+VLOOKUP($F594,spisak!$C$11:$F$30,4,FALSE))</f>
        <v>0</v>
      </c>
      <c r="N594" s="140">
        <f t="shared" ref="N594" si="659">+IF(A594=0,0,"2016-procena")</f>
        <v>0</v>
      </c>
      <c r="O594" s="122">
        <f>IF(A594=0,0,+VLOOKUP($A594,'по изворима и контима'!$A$12:R$499,COLUMN('по изворима и контима'!L:L),FALSE))</f>
        <v>0</v>
      </c>
    </row>
    <row r="595" spans="1:15">
      <c r="A595">
        <f t="shared" si="657"/>
        <v>0</v>
      </c>
      <c r="B595">
        <f t="shared" si="646"/>
        <v>0</v>
      </c>
      <c r="C595" s="121">
        <f>IF(A595=0,0,+spisak!A$4)</f>
        <v>0</v>
      </c>
      <c r="D595">
        <f>IF(A595=0,0,+spisak!C$4)</f>
        <v>0</v>
      </c>
      <c r="E595" s="169">
        <f>IF(A595=0,0,+spisak!#REF!)</f>
        <v>0</v>
      </c>
      <c r="F595">
        <f>IF(A595=0,0,+VLOOKUP($A595,'по изворима и контима'!$A$12:D$499,4,FALSE))</f>
        <v>0</v>
      </c>
      <c r="G595">
        <f>IF(A595=0,0,+VLOOKUP($A595,'по изворима и контима'!$A$12:G$499,5,FALSE))</f>
        <v>0</v>
      </c>
      <c r="H595">
        <f>IF(A595=0,0,+VLOOKUP($A595,'по изворима и контима'!$A$12:H$499,6,FALSE))</f>
        <v>0</v>
      </c>
      <c r="I595">
        <f>IF(A595=0,0,+VLOOKUP($A595,'по изворима и контима'!$A$12:H$499,7,FALSE))</f>
        <v>0</v>
      </c>
      <c r="J595">
        <f>IF(A595=0,0,+VLOOKUP($A595,'по изворима и контима'!$A$12:I$499,8,FALSE))</f>
        <v>0</v>
      </c>
      <c r="K595">
        <f>IF(B595=0,0,+VLOOKUP($A595,'по изворима и контима'!$A$12:J$499,9,FALSE))</f>
        <v>0</v>
      </c>
      <c r="L595">
        <f>IF($A595=0,0,+VLOOKUP($F595,spisak!$C$11:$F$30,3,FALSE))</f>
        <v>0</v>
      </c>
      <c r="M595">
        <f>IF($A595=0,0,+VLOOKUP($F595,spisak!$C$11:$F$30,4,FALSE))</f>
        <v>0</v>
      </c>
      <c r="N595" s="140">
        <f t="shared" ref="N595" si="660">+IF(A595=0,0,"2017")</f>
        <v>0</v>
      </c>
      <c r="O595" s="122">
        <f>IF(A595=0,0,+VLOOKUP($A595,'по изворима и контима'!$A$12:R$499,COLUMN('по изворима и контима'!M:M),FALSE))</f>
        <v>0</v>
      </c>
    </row>
    <row r="596" spans="1:15">
      <c r="A596">
        <f t="shared" si="657"/>
        <v>0</v>
      </c>
      <c r="B596">
        <f t="shared" si="646"/>
        <v>0</v>
      </c>
      <c r="C596" s="121">
        <f>IF(A596=0,0,+spisak!A$4)</f>
        <v>0</v>
      </c>
      <c r="D596">
        <f>IF(A596=0,0,+spisak!C$4)</f>
        <v>0</v>
      </c>
      <c r="E596" s="169">
        <f>IF(A596=0,0,+spisak!#REF!)</f>
        <v>0</v>
      </c>
      <c r="F596">
        <f>IF(A596=0,0,+VLOOKUP($A596,'по изворима и контима'!$A$12:D$499,4,FALSE))</f>
        <v>0</v>
      </c>
      <c r="G596">
        <f>IF(A596=0,0,+VLOOKUP($A596,'по изворима и контима'!$A$12:G$499,5,FALSE))</f>
        <v>0</v>
      </c>
      <c r="H596">
        <f>IF(A596=0,0,+VLOOKUP($A596,'по изворима и контима'!$A$12:H$499,6,FALSE))</f>
        <v>0</v>
      </c>
      <c r="I596">
        <f>IF(A596=0,0,+VLOOKUP($A596,'по изворима и контима'!$A$12:H$499,7,FALSE))</f>
        <v>0</v>
      </c>
      <c r="J596">
        <f>IF(A596=0,0,+VLOOKUP($A596,'по изворима и контима'!$A$12:I$499,8,FALSE))</f>
        <v>0</v>
      </c>
      <c r="K596">
        <f>IF(B596=0,0,+VLOOKUP($A596,'по изворима и контима'!$A$12:J$499,9,FALSE))</f>
        <v>0</v>
      </c>
      <c r="L596">
        <f>IF($A596=0,0,+VLOOKUP($F596,spisak!$C$11:$F$30,3,FALSE))</f>
        <v>0</v>
      </c>
      <c r="M596">
        <f>IF($A596=0,0,+VLOOKUP($F596,spisak!$C$11:$F$30,4,FALSE))</f>
        <v>0</v>
      </c>
      <c r="N596" s="140">
        <f t="shared" ref="N596" si="661">+IF(A596=0,0,"2018")</f>
        <v>0</v>
      </c>
      <c r="O596" s="122">
        <f>IF(C596=0,0,+VLOOKUP($A596,'по изворима и контима'!$A$12:R$499,COLUMN('по изворима и контима'!N:N),FALSE))</f>
        <v>0</v>
      </c>
    </row>
    <row r="597" spans="1:15">
      <c r="A597">
        <f t="shared" si="657"/>
        <v>0</v>
      </c>
      <c r="B597">
        <f t="shared" si="646"/>
        <v>0</v>
      </c>
      <c r="C597" s="121">
        <f>IF(A597=0,0,+spisak!A$4)</f>
        <v>0</v>
      </c>
      <c r="D597">
        <f>IF(A597=0,0,+spisak!C$4)</f>
        <v>0</v>
      </c>
      <c r="E597" s="169">
        <f>IF(A597=0,0,+spisak!#REF!)</f>
        <v>0</v>
      </c>
      <c r="F597">
        <f>IF(A597=0,0,+VLOOKUP($A597,'по изворима и контима'!$A$12:D$499,4,FALSE))</f>
        <v>0</v>
      </c>
      <c r="G597">
        <f>IF(A597=0,0,+VLOOKUP($A597,'по изворима и контима'!$A$12:G$499,5,FALSE))</f>
        <v>0</v>
      </c>
      <c r="H597">
        <f>IF(A597=0,0,+VLOOKUP($A597,'по изворима и контима'!$A$12:H$499,6,FALSE))</f>
        <v>0</v>
      </c>
      <c r="I597">
        <f>IF(A597=0,0,+VLOOKUP($A597,'по изворима и контима'!$A$12:H$499,7,FALSE))</f>
        <v>0</v>
      </c>
      <c r="J597">
        <f>IF(A597=0,0,+VLOOKUP($A597,'по изворима и контима'!$A$12:I$499,8,FALSE))</f>
        <v>0</v>
      </c>
      <c r="K597">
        <f>IF(B597=0,0,+VLOOKUP($A597,'по изворима и контима'!$A$12:J$499,9,FALSE))</f>
        <v>0</v>
      </c>
      <c r="L597">
        <f>IF($A597=0,0,+VLOOKUP($F597,spisak!$C$11:$F$30,3,FALSE))</f>
        <v>0</v>
      </c>
      <c r="M597">
        <f>IF($A597=0,0,+VLOOKUP($F597,spisak!$C$11:$F$30,4,FALSE))</f>
        <v>0</v>
      </c>
      <c r="N597" s="140">
        <f t="shared" ref="N597" si="662">+IF(A597=0,0,"2019")</f>
        <v>0</v>
      </c>
      <c r="O597" s="122">
        <f>IF(C597=0,0,+VLOOKUP($A597,'по изворима и контима'!$A$12:R$499,COLUMN('по изворима и контима'!O:O),FALSE))</f>
        <v>0</v>
      </c>
    </row>
    <row r="598" spans="1:15">
      <c r="A598">
        <f t="shared" si="657"/>
        <v>0</v>
      </c>
      <c r="B598">
        <f t="shared" si="646"/>
        <v>0</v>
      </c>
      <c r="C598" s="121">
        <f>IF(A598=0,0,+spisak!A$4)</f>
        <v>0</v>
      </c>
      <c r="D598">
        <f>IF(A598=0,0,+spisak!C$4)</f>
        <v>0</v>
      </c>
      <c r="E598" s="169">
        <f>IF(A598=0,0,+spisak!#REF!)</f>
        <v>0</v>
      </c>
      <c r="F598">
        <f>IF(A598=0,0,+VLOOKUP($A598,'по изворима и контима'!$A$12:D$499,4,FALSE))</f>
        <v>0</v>
      </c>
      <c r="G598">
        <f>IF(A598=0,0,+VLOOKUP($A598,'по изворима и контима'!$A$12:G$499,5,FALSE))</f>
        <v>0</v>
      </c>
      <c r="H598">
        <f>IF(A598=0,0,+VLOOKUP($A598,'по изворима и контима'!$A$12:H$499,6,FALSE))</f>
        <v>0</v>
      </c>
      <c r="I598">
        <f>IF(A598=0,0,+VLOOKUP($A598,'по изворима и контима'!$A$12:H$499,7,FALSE))</f>
        <v>0</v>
      </c>
      <c r="J598">
        <f>IF(A598=0,0,+VLOOKUP($A598,'по изворима и контима'!$A$12:I$499,8,FALSE))</f>
        <v>0</v>
      </c>
      <c r="K598">
        <f>IF(B598=0,0,+VLOOKUP($A598,'по изворима и контима'!$A$12:J$499,9,FALSE))</f>
        <v>0</v>
      </c>
      <c r="L598">
        <f>IF($A598=0,0,+VLOOKUP($F598,spisak!$C$11:$F$30,3,FALSE))</f>
        <v>0</v>
      </c>
      <c r="M598">
        <f>IF($A598=0,0,+VLOOKUP($F598,spisak!$C$11:$F$30,4,FALSE))</f>
        <v>0</v>
      </c>
      <c r="N598" s="140">
        <f t="shared" ref="N598" si="663">+IF(A598=0,0,"nakon 2019")</f>
        <v>0</v>
      </c>
      <c r="O598" s="122">
        <f>IF(C598=0,0,+VLOOKUP($A598,'по изворима и контима'!$A$12:R$499,COLUMN('по изворима и контима'!P:P),FALSE))</f>
        <v>0</v>
      </c>
    </row>
    <row r="599" spans="1:15">
      <c r="A599">
        <f>+IF(MAX(A$4:A596)&gt;=A$1,0,MAX(A$4:A596)+1)</f>
        <v>0</v>
      </c>
      <c r="B599">
        <f t="shared" si="646"/>
        <v>0</v>
      </c>
      <c r="C599" s="121">
        <f>IF(A599=0,0,+spisak!A$4)</f>
        <v>0</v>
      </c>
      <c r="D599">
        <f>IF(A599=0,0,+spisak!C$4)</f>
        <v>0</v>
      </c>
      <c r="E599" s="169">
        <f>IF(A599=0,0,+spisak!#REF!)</f>
        <v>0</v>
      </c>
      <c r="F599">
        <f>IF(A599=0,0,+VLOOKUP($A599,'по изворима и контима'!$A$12:D$499,4,FALSE))</f>
        <v>0</v>
      </c>
      <c r="G599">
        <f>IF(A599=0,0,+VLOOKUP($A599,'по изворима и контима'!$A$12:G$499,5,FALSE))</f>
        <v>0</v>
      </c>
      <c r="H599">
        <f>IF(A599=0,0,+VLOOKUP($A599,'по изворима и контима'!$A$12:H$499,6,FALSE))</f>
        <v>0</v>
      </c>
      <c r="I599">
        <f>IF(A599=0,0,+VLOOKUP($A599,'по изворима и контима'!$A$12:H$499,7,FALSE))</f>
        <v>0</v>
      </c>
      <c r="J599">
        <f>IF(A599=0,0,+VLOOKUP($A599,'по изворима и контима'!$A$12:I$499,8,FALSE))</f>
        <v>0</v>
      </c>
      <c r="K599">
        <f>IF(B599=0,0,+VLOOKUP($A599,'по изворима и контима'!$A$12:J$499,9,FALSE))</f>
        <v>0</v>
      </c>
      <c r="L599">
        <f>IF($A599=0,0,+VLOOKUP($F599,spisak!$C$11:$F$30,3,FALSE))</f>
        <v>0</v>
      </c>
      <c r="M599">
        <f>IF($A599=0,0,+VLOOKUP($F599,spisak!$C$11:$F$30,4,FALSE))</f>
        <v>0</v>
      </c>
      <c r="N599" s="140">
        <f t="shared" ref="N599" si="664">+IF(A599=0,0,"do 2015")</f>
        <v>0</v>
      </c>
      <c r="O599" s="122">
        <f>IF(A599=0,0,+VLOOKUP($A599,'по изворима и контима'!$A$12:L$499,COLUMN('по изворима и контима'!J:J),FALSE))</f>
        <v>0</v>
      </c>
    </row>
    <row r="600" spans="1:15">
      <c r="A600">
        <f>+A599</f>
        <v>0</v>
      </c>
      <c r="B600">
        <f t="shared" si="646"/>
        <v>0</v>
      </c>
      <c r="C600" s="121">
        <f>IF(A600=0,0,+spisak!A$4)</f>
        <v>0</v>
      </c>
      <c r="D600">
        <f>IF(A600=0,0,+spisak!C$4)</f>
        <v>0</v>
      </c>
      <c r="E600" s="169">
        <f>IF(A600=0,0,+spisak!#REF!)</f>
        <v>0</v>
      </c>
      <c r="F600">
        <f>IF(A600=0,0,+VLOOKUP($A600,'по изворима и контима'!$A$12:D$499,4,FALSE))</f>
        <v>0</v>
      </c>
      <c r="G600">
        <f>IF(A600=0,0,+VLOOKUP($A600,'по изворима и контима'!$A$12:G$499,5,FALSE))</f>
        <v>0</v>
      </c>
      <c r="H600">
        <f>IF(A600=0,0,+VLOOKUP($A600,'по изворима и контима'!$A$12:H$499,6,FALSE))</f>
        <v>0</v>
      </c>
      <c r="I600">
        <f>IF(A600=0,0,+VLOOKUP($A600,'по изворима и контима'!$A$12:H$499,7,FALSE))</f>
        <v>0</v>
      </c>
      <c r="J600">
        <f>IF(A600=0,0,+VLOOKUP($A600,'по изворима и контима'!$A$12:I$499,8,FALSE))</f>
        <v>0</v>
      </c>
      <c r="K600">
        <f>IF(B600=0,0,+VLOOKUP($A600,'по изворима и контима'!$A$12:J$499,9,FALSE))</f>
        <v>0</v>
      </c>
      <c r="L600">
        <f>IF($A600=0,0,+VLOOKUP($F600,spisak!$C$11:$F$30,3,FALSE))</f>
        <v>0</v>
      </c>
      <c r="M600">
        <f>IF($A600=0,0,+VLOOKUP($F600,spisak!$C$11:$F$30,4,FALSE))</f>
        <v>0</v>
      </c>
      <c r="N600" s="140">
        <f t="shared" ref="N600" si="665">+IF(A600=0,0,"2016-plan")</f>
        <v>0</v>
      </c>
      <c r="O600" s="122">
        <f>IF(A600=0,0,+VLOOKUP($A600,'по изворима и контима'!$A$12:R$499,COLUMN('по изворима и контима'!K:K),FALSE))</f>
        <v>0</v>
      </c>
    </row>
    <row r="601" spans="1:15">
      <c r="A601">
        <f t="shared" ref="A601:A612" si="666">+A600</f>
        <v>0</v>
      </c>
      <c r="B601">
        <f t="shared" si="646"/>
        <v>0</v>
      </c>
      <c r="C601" s="121">
        <f>IF(A601=0,0,+spisak!A$4)</f>
        <v>0</v>
      </c>
      <c r="D601">
        <f>IF(A601=0,0,+spisak!C$4)</f>
        <v>0</v>
      </c>
      <c r="E601" s="169">
        <f>IF(A601=0,0,+spisak!#REF!)</f>
        <v>0</v>
      </c>
      <c r="F601">
        <f>IF(A601=0,0,+VLOOKUP($A601,'по изворима и контима'!$A$12:D$499,4,FALSE))</f>
        <v>0</v>
      </c>
      <c r="G601">
        <f>IF(A601=0,0,+VLOOKUP($A601,'по изворима и контима'!$A$12:G$499,5,FALSE))</f>
        <v>0</v>
      </c>
      <c r="H601">
        <f>IF(A601=0,0,+VLOOKUP($A601,'по изворима и контима'!$A$12:H$499,6,FALSE))</f>
        <v>0</v>
      </c>
      <c r="I601">
        <f>IF(A601=0,0,+VLOOKUP($A601,'по изворима и контима'!$A$12:H$499,7,FALSE))</f>
        <v>0</v>
      </c>
      <c r="J601">
        <f>IF(A601=0,0,+VLOOKUP($A601,'по изворима и контима'!$A$12:I$499,8,FALSE))</f>
        <v>0</v>
      </c>
      <c r="K601">
        <f>IF(B601=0,0,+VLOOKUP($A601,'по изворима и контима'!$A$12:J$499,9,FALSE))</f>
        <v>0</v>
      </c>
      <c r="L601">
        <f>IF($A601=0,0,+VLOOKUP($F601,spisak!$C$11:$F$30,3,FALSE))</f>
        <v>0</v>
      </c>
      <c r="M601">
        <f>IF($A601=0,0,+VLOOKUP($F601,spisak!$C$11:$F$30,4,FALSE))</f>
        <v>0</v>
      </c>
      <c r="N601" s="140">
        <f t="shared" ref="N601" si="667">+IF(A601=0,0,"2016-procena")</f>
        <v>0</v>
      </c>
      <c r="O601" s="122">
        <f>IF(A601=0,0,+VLOOKUP($A601,'по изворима и контима'!$A$12:R$499,COLUMN('по изворима и контима'!L:L),FALSE))</f>
        <v>0</v>
      </c>
    </row>
    <row r="602" spans="1:15">
      <c r="A602">
        <f t="shared" si="666"/>
        <v>0</v>
      </c>
      <c r="B602">
        <f t="shared" si="646"/>
        <v>0</v>
      </c>
      <c r="C602" s="121">
        <f>IF(A602=0,0,+spisak!A$4)</f>
        <v>0</v>
      </c>
      <c r="D602">
        <f>IF(A602=0,0,+spisak!C$4)</f>
        <v>0</v>
      </c>
      <c r="E602" s="169">
        <f>IF(A602=0,0,+spisak!#REF!)</f>
        <v>0</v>
      </c>
      <c r="F602">
        <f>IF(A602=0,0,+VLOOKUP($A602,'по изворима и контима'!$A$12:D$499,4,FALSE))</f>
        <v>0</v>
      </c>
      <c r="G602">
        <f>IF(A602=0,0,+VLOOKUP($A602,'по изворима и контима'!$A$12:G$499,5,FALSE))</f>
        <v>0</v>
      </c>
      <c r="H602">
        <f>IF(A602=0,0,+VLOOKUP($A602,'по изворима и контима'!$A$12:H$499,6,FALSE))</f>
        <v>0</v>
      </c>
      <c r="I602">
        <f>IF(A602=0,0,+VLOOKUP($A602,'по изворима и контима'!$A$12:H$499,7,FALSE))</f>
        <v>0</v>
      </c>
      <c r="J602">
        <f>IF(A602=0,0,+VLOOKUP($A602,'по изворима и контима'!$A$12:I$499,8,FALSE))</f>
        <v>0</v>
      </c>
      <c r="K602">
        <f>IF(B602=0,0,+VLOOKUP($A602,'по изворима и контима'!$A$12:J$499,9,FALSE))</f>
        <v>0</v>
      </c>
      <c r="L602">
        <f>IF($A602=0,0,+VLOOKUP($F602,spisak!$C$11:$F$30,3,FALSE))</f>
        <v>0</v>
      </c>
      <c r="M602">
        <f>IF($A602=0,0,+VLOOKUP($F602,spisak!$C$11:$F$30,4,FALSE))</f>
        <v>0</v>
      </c>
      <c r="N602" s="140">
        <f t="shared" ref="N602" si="668">+IF(A602=0,0,"2017")</f>
        <v>0</v>
      </c>
      <c r="O602" s="122">
        <f>IF(A602=0,0,+VLOOKUP($A602,'по изворима и контима'!$A$12:R$499,COLUMN('по изворима и контима'!M:M),FALSE))</f>
        <v>0</v>
      </c>
    </row>
    <row r="603" spans="1:15">
      <c r="A603">
        <f t="shared" si="666"/>
        <v>0</v>
      </c>
      <c r="B603">
        <f t="shared" si="646"/>
        <v>0</v>
      </c>
      <c r="C603" s="121">
        <f>IF(A603=0,0,+spisak!A$4)</f>
        <v>0</v>
      </c>
      <c r="D603">
        <f>IF(A603=0,0,+spisak!C$4)</f>
        <v>0</v>
      </c>
      <c r="E603" s="169">
        <f>IF(A603=0,0,+spisak!#REF!)</f>
        <v>0</v>
      </c>
      <c r="F603">
        <f>IF(A603=0,0,+VLOOKUP($A603,'по изворима и контима'!$A$12:D$499,4,FALSE))</f>
        <v>0</v>
      </c>
      <c r="G603">
        <f>IF(A603=0,0,+VLOOKUP($A603,'по изворима и контима'!$A$12:G$499,5,FALSE))</f>
        <v>0</v>
      </c>
      <c r="H603">
        <f>IF(A603=0,0,+VLOOKUP($A603,'по изворима и контима'!$A$12:H$499,6,FALSE))</f>
        <v>0</v>
      </c>
      <c r="I603">
        <f>IF(A603=0,0,+VLOOKUP($A603,'по изворима и контима'!$A$12:H$499,7,FALSE))</f>
        <v>0</v>
      </c>
      <c r="J603">
        <f>IF(A603=0,0,+VLOOKUP($A603,'по изворима и контима'!$A$12:I$499,8,FALSE))</f>
        <v>0</v>
      </c>
      <c r="K603">
        <f>IF(B603=0,0,+VLOOKUP($A603,'по изворима и контима'!$A$12:J$499,9,FALSE))</f>
        <v>0</v>
      </c>
      <c r="L603">
        <f>IF($A603=0,0,+VLOOKUP($F603,spisak!$C$11:$F$30,3,FALSE))</f>
        <v>0</v>
      </c>
      <c r="M603">
        <f>IF($A603=0,0,+VLOOKUP($F603,spisak!$C$11:$F$30,4,FALSE))</f>
        <v>0</v>
      </c>
      <c r="N603" s="140">
        <f t="shared" ref="N603" si="669">+IF(A603=0,0,"2018")</f>
        <v>0</v>
      </c>
      <c r="O603" s="122">
        <f>IF(C603=0,0,+VLOOKUP($A603,'по изворима и контима'!$A$12:R$499,COLUMN('по изворима и контима'!N:N),FALSE))</f>
        <v>0</v>
      </c>
    </row>
    <row r="604" spans="1:15">
      <c r="A604">
        <f t="shared" si="666"/>
        <v>0</v>
      </c>
      <c r="B604">
        <f t="shared" si="646"/>
        <v>0</v>
      </c>
      <c r="C604" s="121">
        <f>IF(A604=0,0,+spisak!A$4)</f>
        <v>0</v>
      </c>
      <c r="D604">
        <f>IF(A604=0,0,+spisak!C$4)</f>
        <v>0</v>
      </c>
      <c r="E604" s="169">
        <f>IF(A604=0,0,+spisak!#REF!)</f>
        <v>0</v>
      </c>
      <c r="F604">
        <f>IF(A604=0,0,+VLOOKUP($A604,'по изворима и контима'!$A$12:D$499,4,FALSE))</f>
        <v>0</v>
      </c>
      <c r="G604">
        <f>IF(A604=0,0,+VLOOKUP($A604,'по изворима и контима'!$A$12:G$499,5,FALSE))</f>
        <v>0</v>
      </c>
      <c r="H604">
        <f>IF(A604=0,0,+VLOOKUP($A604,'по изворима и контима'!$A$12:H$499,6,FALSE))</f>
        <v>0</v>
      </c>
      <c r="I604">
        <f>IF(A604=0,0,+VLOOKUP($A604,'по изворима и контима'!$A$12:H$499,7,FALSE))</f>
        <v>0</v>
      </c>
      <c r="J604">
        <f>IF(A604=0,0,+VLOOKUP($A604,'по изворима и контима'!$A$12:I$499,8,FALSE))</f>
        <v>0</v>
      </c>
      <c r="K604">
        <f>IF(B604=0,0,+VLOOKUP($A604,'по изворима и контима'!$A$12:J$499,9,FALSE))</f>
        <v>0</v>
      </c>
      <c r="L604">
        <f>IF($A604=0,0,+VLOOKUP($F604,spisak!$C$11:$F$30,3,FALSE))</f>
        <v>0</v>
      </c>
      <c r="M604">
        <f>IF($A604=0,0,+VLOOKUP($F604,spisak!$C$11:$F$30,4,FALSE))</f>
        <v>0</v>
      </c>
      <c r="N604" s="140">
        <f t="shared" ref="N604" si="670">+IF(A604=0,0,"2019")</f>
        <v>0</v>
      </c>
      <c r="O604" s="122">
        <f>IF(C604=0,0,+VLOOKUP($A604,'по изворима и контима'!$A$12:R$499,COLUMN('по изворима и контима'!O:O),FALSE))</f>
        <v>0</v>
      </c>
    </row>
    <row r="605" spans="1:15">
      <c r="A605">
        <f t="shared" si="666"/>
        <v>0</v>
      </c>
      <c r="B605">
        <f t="shared" si="646"/>
        <v>0</v>
      </c>
      <c r="C605" s="121">
        <f>IF(A605=0,0,+spisak!A$4)</f>
        <v>0</v>
      </c>
      <c r="D605">
        <f>IF(A605=0,0,+spisak!C$4)</f>
        <v>0</v>
      </c>
      <c r="E605" s="169">
        <f>IF(A605=0,0,+spisak!#REF!)</f>
        <v>0</v>
      </c>
      <c r="F605">
        <f>IF(A605=0,0,+VLOOKUP($A605,'по изворима и контима'!$A$12:D$499,4,FALSE))</f>
        <v>0</v>
      </c>
      <c r="G605">
        <f>IF(A605=0,0,+VLOOKUP($A605,'по изворима и контима'!$A$12:G$499,5,FALSE))</f>
        <v>0</v>
      </c>
      <c r="H605">
        <f>IF(A605=0,0,+VLOOKUP($A605,'по изворима и контима'!$A$12:H$499,6,FALSE))</f>
        <v>0</v>
      </c>
      <c r="I605">
        <f>IF(A605=0,0,+VLOOKUP($A605,'по изворима и контима'!$A$12:H$499,7,FALSE))</f>
        <v>0</v>
      </c>
      <c r="J605">
        <f>IF(A605=0,0,+VLOOKUP($A605,'по изворима и контима'!$A$12:I$499,8,FALSE))</f>
        <v>0</v>
      </c>
      <c r="K605">
        <f>IF(B605=0,0,+VLOOKUP($A605,'по изворима и контима'!$A$12:J$499,9,FALSE))</f>
        <v>0</v>
      </c>
      <c r="L605">
        <f>IF($A605=0,0,+VLOOKUP($F605,spisak!$C$11:$F$30,3,FALSE))</f>
        <v>0</v>
      </c>
      <c r="M605">
        <f>IF($A605=0,0,+VLOOKUP($F605,spisak!$C$11:$F$30,4,FALSE))</f>
        <v>0</v>
      </c>
      <c r="N605" s="140">
        <f t="shared" ref="N605" si="671">+IF(A605=0,0,"nakon 2019")</f>
        <v>0</v>
      </c>
      <c r="O605" s="122">
        <f>IF(C605=0,0,+VLOOKUP($A605,'по изворима и контима'!$A$12:R$499,COLUMN('по изворима и контима'!P:P),FALSE))</f>
        <v>0</v>
      </c>
    </row>
    <row r="606" spans="1:15">
      <c r="A606">
        <f>+IF(MAX(A$4:A603)&gt;=A$1,0,MAX(A$4:A603)+1)</f>
        <v>0</v>
      </c>
      <c r="B606">
        <f t="shared" si="646"/>
        <v>0</v>
      </c>
      <c r="C606" s="121">
        <f>IF(A606=0,0,+spisak!A$4)</f>
        <v>0</v>
      </c>
      <c r="D606">
        <f>IF(A606=0,0,+spisak!C$4)</f>
        <v>0</v>
      </c>
      <c r="E606" s="169">
        <f>IF(A606=0,0,+spisak!#REF!)</f>
        <v>0</v>
      </c>
      <c r="F606">
        <f>IF(A606=0,0,+VLOOKUP($A606,'по изворима и контима'!$A$12:D$499,4,FALSE))</f>
        <v>0</v>
      </c>
      <c r="G606">
        <f>IF(A606=0,0,+VLOOKUP($A606,'по изворима и контима'!$A$12:G$499,5,FALSE))</f>
        <v>0</v>
      </c>
      <c r="H606">
        <f>IF(A606=0,0,+VLOOKUP($A606,'по изворима и контима'!$A$12:H$499,6,FALSE))</f>
        <v>0</v>
      </c>
      <c r="I606">
        <f>IF(A606=0,0,+VLOOKUP($A606,'по изворима и контима'!$A$12:H$499,7,FALSE))</f>
        <v>0</v>
      </c>
      <c r="J606">
        <f>IF(A606=0,0,+VLOOKUP($A606,'по изворима и контима'!$A$12:I$499,8,FALSE))</f>
        <v>0</v>
      </c>
      <c r="K606">
        <f>IF(B606=0,0,+VLOOKUP($A606,'по изворима и контима'!$A$12:J$499,9,FALSE))</f>
        <v>0</v>
      </c>
      <c r="L606">
        <f>IF($A606=0,0,+VLOOKUP($F606,spisak!$C$11:$F$30,3,FALSE))</f>
        <v>0</v>
      </c>
      <c r="M606">
        <f>IF($A606=0,0,+VLOOKUP($F606,spisak!$C$11:$F$30,4,FALSE))</f>
        <v>0</v>
      </c>
      <c r="N606" s="140">
        <f t="shared" ref="N606" si="672">+IF(A606=0,0,"do 2015")</f>
        <v>0</v>
      </c>
      <c r="O606" s="122">
        <f>IF(A606=0,0,+VLOOKUP($A606,'по изворима и контима'!$A$12:L$499,COLUMN('по изворима и контима'!J:J),FALSE))</f>
        <v>0</v>
      </c>
    </row>
    <row r="607" spans="1:15">
      <c r="A607">
        <f>+A606</f>
        <v>0</v>
      </c>
      <c r="B607">
        <f t="shared" si="646"/>
        <v>0</v>
      </c>
      <c r="C607" s="121">
        <f>IF(A607=0,0,+spisak!A$4)</f>
        <v>0</v>
      </c>
      <c r="D607">
        <f>IF(A607=0,0,+spisak!C$4)</f>
        <v>0</v>
      </c>
      <c r="E607" s="169">
        <f>IF(A607=0,0,+spisak!#REF!)</f>
        <v>0</v>
      </c>
      <c r="F607">
        <f>IF(A607=0,0,+VLOOKUP($A607,'по изворима и контима'!$A$12:D$499,4,FALSE))</f>
        <v>0</v>
      </c>
      <c r="G607">
        <f>IF(A607=0,0,+VLOOKUP($A607,'по изворима и контима'!$A$12:G$499,5,FALSE))</f>
        <v>0</v>
      </c>
      <c r="H607">
        <f>IF(A607=0,0,+VLOOKUP($A607,'по изворима и контима'!$A$12:H$499,6,FALSE))</f>
        <v>0</v>
      </c>
      <c r="I607">
        <f>IF(A607=0,0,+VLOOKUP($A607,'по изворима и контима'!$A$12:H$499,7,FALSE))</f>
        <v>0</v>
      </c>
      <c r="J607">
        <f>IF(A607=0,0,+VLOOKUP($A607,'по изворима и контима'!$A$12:I$499,8,FALSE))</f>
        <v>0</v>
      </c>
      <c r="K607">
        <f>IF(B607=0,0,+VLOOKUP($A607,'по изворима и контима'!$A$12:J$499,9,FALSE))</f>
        <v>0</v>
      </c>
      <c r="L607">
        <f>IF($A607=0,0,+VLOOKUP($F607,spisak!$C$11:$F$30,3,FALSE))</f>
        <v>0</v>
      </c>
      <c r="M607">
        <f>IF($A607=0,0,+VLOOKUP($F607,spisak!$C$11:$F$30,4,FALSE))</f>
        <v>0</v>
      </c>
      <c r="N607" s="140">
        <f t="shared" ref="N607" si="673">+IF(A607=0,0,"2016-plan")</f>
        <v>0</v>
      </c>
      <c r="O607" s="122">
        <f>IF(A607=0,0,+VLOOKUP($A607,'по изворима и контима'!$A$12:R$499,COLUMN('по изворима и контима'!K:K),FALSE))</f>
        <v>0</v>
      </c>
    </row>
    <row r="608" spans="1:15">
      <c r="A608">
        <f t="shared" si="666"/>
        <v>0</v>
      </c>
      <c r="B608">
        <f t="shared" si="646"/>
        <v>0</v>
      </c>
      <c r="C608" s="121">
        <f>IF(A608=0,0,+spisak!A$4)</f>
        <v>0</v>
      </c>
      <c r="D608">
        <f>IF(A608=0,0,+spisak!C$4)</f>
        <v>0</v>
      </c>
      <c r="E608" s="169">
        <f>IF(A608=0,0,+spisak!#REF!)</f>
        <v>0</v>
      </c>
      <c r="F608">
        <f>IF(A608=0,0,+VLOOKUP($A608,'по изворима и контима'!$A$12:D$499,4,FALSE))</f>
        <v>0</v>
      </c>
      <c r="G608">
        <f>IF(A608=0,0,+VLOOKUP($A608,'по изворима и контима'!$A$12:G$499,5,FALSE))</f>
        <v>0</v>
      </c>
      <c r="H608">
        <f>IF(A608=0,0,+VLOOKUP($A608,'по изворима и контима'!$A$12:H$499,6,FALSE))</f>
        <v>0</v>
      </c>
      <c r="I608">
        <f>IF(A608=0,0,+VLOOKUP($A608,'по изворима и контима'!$A$12:H$499,7,FALSE))</f>
        <v>0</v>
      </c>
      <c r="J608">
        <f>IF(A608=0,0,+VLOOKUP($A608,'по изворима и контима'!$A$12:I$499,8,FALSE))</f>
        <v>0</v>
      </c>
      <c r="K608">
        <f>IF(B608=0,0,+VLOOKUP($A608,'по изворима и контима'!$A$12:J$499,9,FALSE))</f>
        <v>0</v>
      </c>
      <c r="L608">
        <f>IF($A608=0,0,+VLOOKUP($F608,spisak!$C$11:$F$30,3,FALSE))</f>
        <v>0</v>
      </c>
      <c r="M608">
        <f>IF($A608=0,0,+VLOOKUP($F608,spisak!$C$11:$F$30,4,FALSE))</f>
        <v>0</v>
      </c>
      <c r="N608" s="140">
        <f t="shared" ref="N608" si="674">+IF(A608=0,0,"2016-procena")</f>
        <v>0</v>
      </c>
      <c r="O608" s="122">
        <f>IF(A608=0,0,+VLOOKUP($A608,'по изворима и контима'!$A$12:R$499,COLUMN('по изворима и контима'!L:L),FALSE))</f>
        <v>0</v>
      </c>
    </row>
    <row r="609" spans="1:15">
      <c r="A609">
        <f t="shared" si="666"/>
        <v>0</v>
      </c>
      <c r="B609">
        <f t="shared" si="646"/>
        <v>0</v>
      </c>
      <c r="C609" s="121">
        <f>IF(A609=0,0,+spisak!A$4)</f>
        <v>0</v>
      </c>
      <c r="D609">
        <f>IF(A609=0,0,+spisak!C$4)</f>
        <v>0</v>
      </c>
      <c r="E609" s="169">
        <f>IF(A609=0,0,+spisak!#REF!)</f>
        <v>0</v>
      </c>
      <c r="F609">
        <f>IF(A609=0,0,+VLOOKUP($A609,'по изворима и контима'!$A$12:D$499,4,FALSE))</f>
        <v>0</v>
      </c>
      <c r="G609">
        <f>IF(A609=0,0,+VLOOKUP($A609,'по изворима и контима'!$A$12:G$499,5,FALSE))</f>
        <v>0</v>
      </c>
      <c r="H609">
        <f>IF(A609=0,0,+VLOOKUP($A609,'по изворима и контима'!$A$12:H$499,6,FALSE))</f>
        <v>0</v>
      </c>
      <c r="I609">
        <f>IF(A609=0,0,+VLOOKUP($A609,'по изворима и контима'!$A$12:H$499,7,FALSE))</f>
        <v>0</v>
      </c>
      <c r="J609">
        <f>IF(A609=0,0,+VLOOKUP($A609,'по изворима и контима'!$A$12:I$499,8,FALSE))</f>
        <v>0</v>
      </c>
      <c r="K609">
        <f>IF(B609=0,0,+VLOOKUP($A609,'по изворима и контима'!$A$12:J$499,9,FALSE))</f>
        <v>0</v>
      </c>
      <c r="L609">
        <f>IF($A609=0,0,+VLOOKUP($F609,spisak!$C$11:$F$30,3,FALSE))</f>
        <v>0</v>
      </c>
      <c r="M609">
        <f>IF($A609=0,0,+VLOOKUP($F609,spisak!$C$11:$F$30,4,FALSE))</f>
        <v>0</v>
      </c>
      <c r="N609" s="140">
        <f t="shared" ref="N609" si="675">+IF(A609=0,0,"2017")</f>
        <v>0</v>
      </c>
      <c r="O609" s="122">
        <f>IF(A609=0,0,+VLOOKUP($A609,'по изворима и контима'!$A$12:R$499,COLUMN('по изворима и контима'!M:M),FALSE))</f>
        <v>0</v>
      </c>
    </row>
    <row r="610" spans="1:15">
      <c r="A610">
        <f t="shared" si="666"/>
        <v>0</v>
      </c>
      <c r="B610">
        <f t="shared" si="646"/>
        <v>0</v>
      </c>
      <c r="C610" s="121">
        <f>IF(A610=0,0,+spisak!A$4)</f>
        <v>0</v>
      </c>
      <c r="D610">
        <f>IF(A610=0,0,+spisak!C$4)</f>
        <v>0</v>
      </c>
      <c r="E610" s="169">
        <f>IF(A610=0,0,+spisak!#REF!)</f>
        <v>0</v>
      </c>
      <c r="F610">
        <f>IF(A610=0,0,+VLOOKUP($A610,'по изворима и контима'!$A$12:D$499,4,FALSE))</f>
        <v>0</v>
      </c>
      <c r="G610">
        <f>IF(A610=0,0,+VLOOKUP($A610,'по изворима и контима'!$A$12:G$499,5,FALSE))</f>
        <v>0</v>
      </c>
      <c r="H610">
        <f>IF(A610=0,0,+VLOOKUP($A610,'по изворима и контима'!$A$12:H$499,6,FALSE))</f>
        <v>0</v>
      </c>
      <c r="I610">
        <f>IF(A610=0,0,+VLOOKUP($A610,'по изворима и контима'!$A$12:H$499,7,FALSE))</f>
        <v>0</v>
      </c>
      <c r="J610">
        <f>IF(A610=0,0,+VLOOKUP($A610,'по изворима и контима'!$A$12:I$499,8,FALSE))</f>
        <v>0</v>
      </c>
      <c r="K610">
        <f>IF(B610=0,0,+VLOOKUP($A610,'по изворима и контима'!$A$12:J$499,9,FALSE))</f>
        <v>0</v>
      </c>
      <c r="L610">
        <f>IF($A610=0,0,+VLOOKUP($F610,spisak!$C$11:$F$30,3,FALSE))</f>
        <v>0</v>
      </c>
      <c r="M610">
        <f>IF($A610=0,0,+VLOOKUP($F610,spisak!$C$11:$F$30,4,FALSE))</f>
        <v>0</v>
      </c>
      <c r="N610" s="140">
        <f t="shared" ref="N610" si="676">+IF(A610=0,0,"2018")</f>
        <v>0</v>
      </c>
      <c r="O610" s="122">
        <f>IF(C610=0,0,+VLOOKUP($A610,'по изворима и контима'!$A$12:R$499,COLUMN('по изворима и контима'!N:N),FALSE))</f>
        <v>0</v>
      </c>
    </row>
    <row r="611" spans="1:15">
      <c r="A611">
        <f t="shared" si="666"/>
        <v>0</v>
      </c>
      <c r="B611">
        <f t="shared" si="646"/>
        <v>0</v>
      </c>
      <c r="C611" s="121">
        <f>IF(A611=0,0,+spisak!A$4)</f>
        <v>0</v>
      </c>
      <c r="D611">
        <f>IF(A611=0,0,+spisak!C$4)</f>
        <v>0</v>
      </c>
      <c r="E611" s="169">
        <f>IF(A611=0,0,+spisak!#REF!)</f>
        <v>0</v>
      </c>
      <c r="F611">
        <f>IF(A611=0,0,+VLOOKUP($A611,'по изворима и контима'!$A$12:D$499,4,FALSE))</f>
        <v>0</v>
      </c>
      <c r="G611">
        <f>IF(A611=0,0,+VLOOKUP($A611,'по изворима и контима'!$A$12:G$499,5,FALSE))</f>
        <v>0</v>
      </c>
      <c r="H611">
        <f>IF(A611=0,0,+VLOOKUP($A611,'по изворима и контима'!$A$12:H$499,6,FALSE))</f>
        <v>0</v>
      </c>
      <c r="I611">
        <f>IF(A611=0,0,+VLOOKUP($A611,'по изворима и контима'!$A$12:H$499,7,FALSE))</f>
        <v>0</v>
      </c>
      <c r="J611">
        <f>IF(A611=0,0,+VLOOKUP($A611,'по изворима и контима'!$A$12:I$499,8,FALSE))</f>
        <v>0</v>
      </c>
      <c r="K611">
        <f>IF(B611=0,0,+VLOOKUP($A611,'по изворима и контима'!$A$12:J$499,9,FALSE))</f>
        <v>0</v>
      </c>
      <c r="L611">
        <f>IF($A611=0,0,+VLOOKUP($F611,spisak!$C$11:$F$30,3,FALSE))</f>
        <v>0</v>
      </c>
      <c r="M611">
        <f>IF($A611=0,0,+VLOOKUP($F611,spisak!$C$11:$F$30,4,FALSE))</f>
        <v>0</v>
      </c>
      <c r="N611" s="140">
        <f t="shared" ref="N611" si="677">+IF(A611=0,0,"2019")</f>
        <v>0</v>
      </c>
      <c r="O611" s="122">
        <f>IF(C611=0,0,+VLOOKUP($A611,'по изворима и контима'!$A$12:R$499,COLUMN('по изворима и контима'!O:O),FALSE))</f>
        <v>0</v>
      </c>
    </row>
    <row r="612" spans="1:15">
      <c r="A612">
        <f t="shared" si="666"/>
        <v>0</v>
      </c>
      <c r="B612">
        <f t="shared" si="646"/>
        <v>0</v>
      </c>
      <c r="C612" s="121">
        <f>IF(A612=0,0,+spisak!A$4)</f>
        <v>0</v>
      </c>
      <c r="D612">
        <f>IF(A612=0,0,+spisak!C$4)</f>
        <v>0</v>
      </c>
      <c r="E612" s="169">
        <f>IF(A612=0,0,+spisak!#REF!)</f>
        <v>0</v>
      </c>
      <c r="F612">
        <f>IF(A612=0,0,+VLOOKUP($A612,'по изворима и контима'!$A$12:D$499,4,FALSE))</f>
        <v>0</v>
      </c>
      <c r="G612">
        <f>IF(A612=0,0,+VLOOKUP($A612,'по изворима и контима'!$A$12:G$499,5,FALSE))</f>
        <v>0</v>
      </c>
      <c r="H612">
        <f>IF(A612=0,0,+VLOOKUP($A612,'по изворима и контима'!$A$12:H$499,6,FALSE))</f>
        <v>0</v>
      </c>
      <c r="I612">
        <f>IF(A612=0,0,+VLOOKUP($A612,'по изворима и контима'!$A$12:H$499,7,FALSE))</f>
        <v>0</v>
      </c>
      <c r="J612">
        <f>IF(A612=0,0,+VLOOKUP($A612,'по изворима и контима'!$A$12:I$499,8,FALSE))</f>
        <v>0</v>
      </c>
      <c r="K612">
        <f>IF(B612=0,0,+VLOOKUP($A612,'по изворима и контима'!$A$12:J$499,9,FALSE))</f>
        <v>0</v>
      </c>
      <c r="L612">
        <f>IF($A612=0,0,+VLOOKUP($F612,spisak!$C$11:$F$30,3,FALSE))</f>
        <v>0</v>
      </c>
      <c r="M612">
        <f>IF($A612=0,0,+VLOOKUP($F612,spisak!$C$11:$F$30,4,FALSE))</f>
        <v>0</v>
      </c>
      <c r="N612" s="140">
        <f t="shared" ref="N612" si="678">+IF(A612=0,0,"nakon 2019")</f>
        <v>0</v>
      </c>
      <c r="O612" s="122">
        <f>IF(C612=0,0,+VLOOKUP($A612,'по изворима и контима'!$A$12:R$499,COLUMN('по изворима и контима'!P:P),FALSE))</f>
        <v>0</v>
      </c>
    </row>
    <row r="613" spans="1:15">
      <c r="A613">
        <f>+IF(MAX(A$4:A610)&gt;=A$1,0,MAX(A$4:A610)+1)</f>
        <v>0</v>
      </c>
      <c r="B613">
        <f t="shared" si="646"/>
        <v>0</v>
      </c>
      <c r="C613" s="121">
        <f>IF(A613=0,0,+spisak!A$4)</f>
        <v>0</v>
      </c>
      <c r="D613">
        <f>IF(A613=0,0,+spisak!C$4)</f>
        <v>0</v>
      </c>
      <c r="E613" s="169">
        <f>IF(A613=0,0,+spisak!#REF!)</f>
        <v>0</v>
      </c>
      <c r="F613">
        <f>IF(A613=0,0,+VLOOKUP($A613,'по изворима и контима'!$A$12:D$499,4,FALSE))</f>
        <v>0</v>
      </c>
      <c r="G613">
        <f>IF(A613=0,0,+VLOOKUP($A613,'по изворима и контима'!$A$12:G$499,5,FALSE))</f>
        <v>0</v>
      </c>
      <c r="H613">
        <f>IF(A613=0,0,+VLOOKUP($A613,'по изворима и контима'!$A$12:H$499,6,FALSE))</f>
        <v>0</v>
      </c>
      <c r="I613">
        <f>IF(A613=0,0,+VLOOKUP($A613,'по изворима и контима'!$A$12:H$499,7,FALSE))</f>
        <v>0</v>
      </c>
      <c r="J613">
        <f>IF(A613=0,0,+VLOOKUP($A613,'по изворима и контима'!$A$12:I$499,8,FALSE))</f>
        <v>0</v>
      </c>
      <c r="K613">
        <f>IF(B613=0,0,+VLOOKUP($A613,'по изворима и контима'!$A$12:J$499,9,FALSE))</f>
        <v>0</v>
      </c>
      <c r="L613">
        <f>IF($A613=0,0,+VLOOKUP($F613,spisak!$C$11:$F$30,3,FALSE))</f>
        <v>0</v>
      </c>
      <c r="M613">
        <f>IF($A613=0,0,+VLOOKUP($F613,spisak!$C$11:$F$30,4,FALSE))</f>
        <v>0</v>
      </c>
      <c r="N613" s="140">
        <f t="shared" ref="N613" si="679">+IF(A613=0,0,"do 2015")</f>
        <v>0</v>
      </c>
      <c r="O613" s="122">
        <f>IF(A613=0,0,+VLOOKUP($A613,'по изворима и контима'!$A$12:L$499,COLUMN('по изворима и контима'!J:J),FALSE))</f>
        <v>0</v>
      </c>
    </row>
    <row r="614" spans="1:15">
      <c r="A614">
        <f t="shared" ref="A614:A619" si="680">+A613</f>
        <v>0</v>
      </c>
      <c r="B614">
        <f t="shared" si="646"/>
        <v>0</v>
      </c>
      <c r="C614" s="121">
        <f>IF(A614=0,0,+spisak!A$4)</f>
        <v>0</v>
      </c>
      <c r="D614">
        <f>IF(A614=0,0,+spisak!C$4)</f>
        <v>0</v>
      </c>
      <c r="E614" s="169">
        <f>IF(A614=0,0,+spisak!#REF!)</f>
        <v>0</v>
      </c>
      <c r="F614">
        <f>IF(A614=0,0,+VLOOKUP($A614,'по изворима и контима'!$A$12:D$499,4,FALSE))</f>
        <v>0</v>
      </c>
      <c r="G614">
        <f>IF(A614=0,0,+VLOOKUP($A614,'по изворима и контима'!$A$12:G$499,5,FALSE))</f>
        <v>0</v>
      </c>
      <c r="H614">
        <f>IF(A614=0,0,+VLOOKUP($A614,'по изворима и контима'!$A$12:H$499,6,FALSE))</f>
        <v>0</v>
      </c>
      <c r="I614">
        <f>IF(A614=0,0,+VLOOKUP($A614,'по изворима и контима'!$A$12:H$499,7,FALSE))</f>
        <v>0</v>
      </c>
      <c r="J614">
        <f>IF(A614=0,0,+VLOOKUP($A614,'по изворима и контима'!$A$12:I$499,8,FALSE))</f>
        <v>0</v>
      </c>
      <c r="K614">
        <f>IF(B614=0,0,+VLOOKUP($A614,'по изворима и контима'!$A$12:J$499,9,FALSE))</f>
        <v>0</v>
      </c>
      <c r="L614">
        <f>IF($A614=0,0,+VLOOKUP($F614,spisak!$C$11:$F$30,3,FALSE))</f>
        <v>0</v>
      </c>
      <c r="M614">
        <f>IF($A614=0,0,+VLOOKUP($F614,spisak!$C$11:$F$30,4,FALSE))</f>
        <v>0</v>
      </c>
      <c r="N614" s="140">
        <f t="shared" ref="N614" si="681">+IF(A614=0,0,"2016-plan")</f>
        <v>0</v>
      </c>
      <c r="O614" s="122">
        <f>IF(A614=0,0,+VLOOKUP($A614,'по изворима и контима'!$A$12:R$499,COLUMN('по изворима и контима'!K:K),FALSE))</f>
        <v>0</v>
      </c>
    </row>
    <row r="615" spans="1:15">
      <c r="A615">
        <f t="shared" si="680"/>
        <v>0</v>
      </c>
      <c r="B615">
        <f t="shared" si="646"/>
        <v>0</v>
      </c>
      <c r="C615" s="121">
        <f>IF(A615=0,0,+spisak!A$4)</f>
        <v>0</v>
      </c>
      <c r="D615">
        <f>IF(A615=0,0,+spisak!C$4)</f>
        <v>0</v>
      </c>
      <c r="E615" s="169">
        <f>IF(A615=0,0,+spisak!#REF!)</f>
        <v>0</v>
      </c>
      <c r="F615">
        <f>IF(A615=0,0,+VLOOKUP($A615,'по изворима и контима'!$A$12:D$499,4,FALSE))</f>
        <v>0</v>
      </c>
      <c r="G615">
        <f>IF(A615=0,0,+VLOOKUP($A615,'по изворима и контима'!$A$12:G$499,5,FALSE))</f>
        <v>0</v>
      </c>
      <c r="H615">
        <f>IF(A615=0,0,+VLOOKUP($A615,'по изворима и контима'!$A$12:H$499,6,FALSE))</f>
        <v>0</v>
      </c>
      <c r="I615">
        <f>IF(A615=0,0,+VLOOKUP($A615,'по изворима и контима'!$A$12:H$499,7,FALSE))</f>
        <v>0</v>
      </c>
      <c r="J615">
        <f>IF(A615=0,0,+VLOOKUP($A615,'по изворима и контима'!$A$12:I$499,8,FALSE))</f>
        <v>0</v>
      </c>
      <c r="K615">
        <f>IF(B615=0,0,+VLOOKUP($A615,'по изворима и контима'!$A$12:J$499,9,FALSE))</f>
        <v>0</v>
      </c>
      <c r="L615">
        <f>IF($A615=0,0,+VLOOKUP($F615,spisak!$C$11:$F$30,3,FALSE))</f>
        <v>0</v>
      </c>
      <c r="M615">
        <f>IF($A615=0,0,+VLOOKUP($F615,spisak!$C$11:$F$30,4,FALSE))</f>
        <v>0</v>
      </c>
      <c r="N615" s="140">
        <f t="shared" ref="N615" si="682">+IF(A615=0,0,"2016-procena")</f>
        <v>0</v>
      </c>
      <c r="O615" s="122">
        <f>IF(A615=0,0,+VLOOKUP($A615,'по изворима и контима'!$A$12:R$499,COLUMN('по изворима и контима'!L:L),FALSE))</f>
        <v>0</v>
      </c>
    </row>
    <row r="616" spans="1:15">
      <c r="A616">
        <f t="shared" si="680"/>
        <v>0</v>
      </c>
      <c r="B616">
        <f t="shared" si="646"/>
        <v>0</v>
      </c>
      <c r="C616" s="121">
        <f>IF(A616=0,0,+spisak!A$4)</f>
        <v>0</v>
      </c>
      <c r="D616">
        <f>IF(A616=0,0,+spisak!C$4)</f>
        <v>0</v>
      </c>
      <c r="E616" s="169">
        <f>IF(A616=0,0,+spisak!#REF!)</f>
        <v>0</v>
      </c>
      <c r="F616">
        <f>IF(A616=0,0,+VLOOKUP($A616,'по изворима и контима'!$A$12:D$499,4,FALSE))</f>
        <v>0</v>
      </c>
      <c r="G616">
        <f>IF(A616=0,0,+VLOOKUP($A616,'по изворима и контима'!$A$12:G$499,5,FALSE))</f>
        <v>0</v>
      </c>
      <c r="H616">
        <f>IF(A616=0,0,+VLOOKUP($A616,'по изворима и контима'!$A$12:H$499,6,FALSE))</f>
        <v>0</v>
      </c>
      <c r="I616">
        <f>IF(A616=0,0,+VLOOKUP($A616,'по изворима и контима'!$A$12:H$499,7,FALSE))</f>
        <v>0</v>
      </c>
      <c r="J616">
        <f>IF(A616=0,0,+VLOOKUP($A616,'по изворима и контима'!$A$12:I$499,8,FALSE))</f>
        <v>0</v>
      </c>
      <c r="K616">
        <f>IF(B616=0,0,+VLOOKUP($A616,'по изворима и контима'!$A$12:J$499,9,FALSE))</f>
        <v>0</v>
      </c>
      <c r="L616">
        <f>IF($A616=0,0,+VLOOKUP($F616,spisak!$C$11:$F$30,3,FALSE))</f>
        <v>0</v>
      </c>
      <c r="M616">
        <f>IF($A616=0,0,+VLOOKUP($F616,spisak!$C$11:$F$30,4,FALSE))</f>
        <v>0</v>
      </c>
      <c r="N616" s="140">
        <f t="shared" ref="N616" si="683">+IF(A616=0,0,"2017")</f>
        <v>0</v>
      </c>
      <c r="O616" s="122">
        <f>IF(A616=0,0,+VLOOKUP($A616,'по изворима и контима'!$A$12:R$499,COLUMN('по изворима и контима'!M:M),FALSE))</f>
        <v>0</v>
      </c>
    </row>
    <row r="617" spans="1:15">
      <c r="A617">
        <f t="shared" si="680"/>
        <v>0</v>
      </c>
      <c r="B617">
        <f t="shared" si="646"/>
        <v>0</v>
      </c>
      <c r="C617" s="121">
        <f>IF(A617=0,0,+spisak!A$4)</f>
        <v>0</v>
      </c>
      <c r="D617">
        <f>IF(A617=0,0,+spisak!C$4)</f>
        <v>0</v>
      </c>
      <c r="E617" s="169">
        <f>IF(A617=0,0,+spisak!#REF!)</f>
        <v>0</v>
      </c>
      <c r="F617">
        <f>IF(A617=0,0,+VLOOKUP($A617,'по изворима и контима'!$A$12:D$499,4,FALSE))</f>
        <v>0</v>
      </c>
      <c r="G617">
        <f>IF(A617=0,0,+VLOOKUP($A617,'по изворима и контима'!$A$12:G$499,5,FALSE))</f>
        <v>0</v>
      </c>
      <c r="H617">
        <f>IF(A617=0,0,+VLOOKUP($A617,'по изворима и контима'!$A$12:H$499,6,FALSE))</f>
        <v>0</v>
      </c>
      <c r="I617">
        <f>IF(A617=0,0,+VLOOKUP($A617,'по изворима и контима'!$A$12:H$499,7,FALSE))</f>
        <v>0</v>
      </c>
      <c r="J617">
        <f>IF(A617=0,0,+VLOOKUP($A617,'по изворима и контима'!$A$12:I$499,8,FALSE))</f>
        <v>0</v>
      </c>
      <c r="K617">
        <f>IF(B617=0,0,+VLOOKUP($A617,'по изворима и контима'!$A$12:J$499,9,FALSE))</f>
        <v>0</v>
      </c>
      <c r="L617">
        <f>IF($A617=0,0,+VLOOKUP($F617,spisak!$C$11:$F$30,3,FALSE))</f>
        <v>0</v>
      </c>
      <c r="M617">
        <f>IF($A617=0,0,+VLOOKUP($F617,spisak!$C$11:$F$30,4,FALSE))</f>
        <v>0</v>
      </c>
      <c r="N617" s="140">
        <f t="shared" ref="N617" si="684">+IF(A617=0,0,"2018")</f>
        <v>0</v>
      </c>
      <c r="O617" s="122">
        <f>IF(C617=0,0,+VLOOKUP($A617,'по изворима и контима'!$A$12:R$499,COLUMN('по изворима и контима'!N:N),FALSE))</f>
        <v>0</v>
      </c>
    </row>
    <row r="618" spans="1:15">
      <c r="A618">
        <f t="shared" si="680"/>
        <v>0</v>
      </c>
      <c r="B618">
        <f t="shared" si="646"/>
        <v>0</v>
      </c>
      <c r="C618" s="121">
        <f>IF(A618=0,0,+spisak!A$4)</f>
        <v>0</v>
      </c>
      <c r="D618">
        <f>IF(A618=0,0,+spisak!C$4)</f>
        <v>0</v>
      </c>
      <c r="E618" s="169">
        <f>IF(A618=0,0,+spisak!#REF!)</f>
        <v>0</v>
      </c>
      <c r="F618">
        <f>IF(A618=0,0,+VLOOKUP($A618,'по изворима и контима'!$A$12:D$499,4,FALSE))</f>
        <v>0</v>
      </c>
      <c r="G618">
        <f>IF(A618=0,0,+VLOOKUP($A618,'по изворима и контима'!$A$12:G$499,5,FALSE))</f>
        <v>0</v>
      </c>
      <c r="H618">
        <f>IF(A618=0,0,+VLOOKUP($A618,'по изворима и контима'!$A$12:H$499,6,FALSE))</f>
        <v>0</v>
      </c>
      <c r="I618">
        <f>IF(A618=0,0,+VLOOKUP($A618,'по изворима и контима'!$A$12:H$499,7,FALSE))</f>
        <v>0</v>
      </c>
      <c r="J618">
        <f>IF(A618=0,0,+VLOOKUP($A618,'по изворима и контима'!$A$12:I$499,8,FALSE))</f>
        <v>0</v>
      </c>
      <c r="K618">
        <f>IF(B618=0,0,+VLOOKUP($A618,'по изворима и контима'!$A$12:J$499,9,FALSE))</f>
        <v>0</v>
      </c>
      <c r="L618">
        <f>IF($A618=0,0,+VLOOKUP($F618,spisak!$C$11:$F$30,3,FALSE))</f>
        <v>0</v>
      </c>
      <c r="M618">
        <f>IF($A618=0,0,+VLOOKUP($F618,spisak!$C$11:$F$30,4,FALSE))</f>
        <v>0</v>
      </c>
      <c r="N618" s="140">
        <f t="shared" ref="N618" si="685">+IF(A618=0,0,"2019")</f>
        <v>0</v>
      </c>
      <c r="O618" s="122">
        <f>IF(C618=0,0,+VLOOKUP($A618,'по изворима и контима'!$A$12:R$499,COLUMN('по изворима и контима'!O:O),FALSE))</f>
        <v>0</v>
      </c>
    </row>
    <row r="619" spans="1:15">
      <c r="A619">
        <f t="shared" si="680"/>
        <v>0</v>
      </c>
      <c r="B619">
        <f t="shared" si="646"/>
        <v>0</v>
      </c>
      <c r="C619" s="121">
        <f>IF(A619=0,0,+spisak!A$4)</f>
        <v>0</v>
      </c>
      <c r="D619">
        <f>IF(A619=0,0,+spisak!C$4)</f>
        <v>0</v>
      </c>
      <c r="E619" s="169">
        <f>IF(A619=0,0,+spisak!#REF!)</f>
        <v>0</v>
      </c>
      <c r="F619">
        <f>IF(A619=0,0,+VLOOKUP($A619,'по изворима и контима'!$A$12:D$499,4,FALSE))</f>
        <v>0</v>
      </c>
      <c r="G619">
        <f>IF(A619=0,0,+VLOOKUP($A619,'по изворима и контима'!$A$12:G$499,5,FALSE))</f>
        <v>0</v>
      </c>
      <c r="H619">
        <f>IF(A619=0,0,+VLOOKUP($A619,'по изворима и контима'!$A$12:H$499,6,FALSE))</f>
        <v>0</v>
      </c>
      <c r="I619">
        <f>IF(A619=0,0,+VLOOKUP($A619,'по изворима и контима'!$A$12:H$499,7,FALSE))</f>
        <v>0</v>
      </c>
      <c r="J619">
        <f>IF(A619=0,0,+VLOOKUP($A619,'по изворима и контима'!$A$12:I$499,8,FALSE))</f>
        <v>0</v>
      </c>
      <c r="K619">
        <f>IF(B619=0,0,+VLOOKUP($A619,'по изворима и контима'!$A$12:J$499,9,FALSE))</f>
        <v>0</v>
      </c>
      <c r="L619">
        <f>IF($A619=0,0,+VLOOKUP($F619,spisak!$C$11:$F$30,3,FALSE))</f>
        <v>0</v>
      </c>
      <c r="M619">
        <f>IF($A619=0,0,+VLOOKUP($F619,spisak!$C$11:$F$30,4,FALSE))</f>
        <v>0</v>
      </c>
      <c r="N619" s="140">
        <f t="shared" ref="N619" si="686">+IF(A619=0,0,"nakon 2019")</f>
        <v>0</v>
      </c>
      <c r="O619" s="122">
        <f>IF(C619=0,0,+VLOOKUP($A619,'по изворима и контима'!$A$12:R$499,COLUMN('по изворима и контима'!P:P),FALSE))</f>
        <v>0</v>
      </c>
    </row>
    <row r="620" spans="1:15">
      <c r="A620">
        <f>+IF(ISBLANK('по изворима и контима'!D628)=TRUE,0,1)</f>
        <v>0</v>
      </c>
      <c r="B620">
        <f t="shared" si="646"/>
        <v>0</v>
      </c>
      <c r="C620" s="121">
        <f>IF(A620=0,0,+spisak!A$4)</f>
        <v>0</v>
      </c>
      <c r="D620">
        <f>IF(A620=0,0,+spisak!C$4)</f>
        <v>0</v>
      </c>
      <c r="E620" s="169">
        <f>IF(A620=0,0,+spisak!#REF!)</f>
        <v>0</v>
      </c>
      <c r="F620">
        <f>IF(A620=0,0,+VLOOKUP($A620,'по изворима и контима'!$A$12:D$499,4,FALSE))</f>
        <v>0</v>
      </c>
      <c r="G620">
        <f>IF(A620=0,0,+VLOOKUP($A620,'по изворима и контима'!$A$12:G$499,5,FALSE))</f>
        <v>0</v>
      </c>
      <c r="H620">
        <f>IF(A620=0,0,+VLOOKUP($A620,'по изворима и контима'!$A$12:H$499,6,FALSE))</f>
        <v>0</v>
      </c>
      <c r="I620">
        <f>IF(A620=0,0,+VLOOKUP($A620,'по изворима и контима'!$A$12:H$499,7,FALSE))</f>
        <v>0</v>
      </c>
      <c r="J620">
        <f>IF(A620=0,0,+VLOOKUP($A620,'по изворима и контима'!$A$12:I$499,8,FALSE))</f>
        <v>0</v>
      </c>
      <c r="K620">
        <f>IF(B620=0,0,+VLOOKUP($A620,'по изворима и контима'!$A$12:J$499,9,FALSE))</f>
        <v>0</v>
      </c>
      <c r="L620">
        <f>IF($A620=0,0,+VLOOKUP($F620,spisak!$C$11:$F$30,3,FALSE))</f>
        <v>0</v>
      </c>
      <c r="M620">
        <f>IF($A620=0,0,+VLOOKUP($F620,spisak!$C$11:$F$30,4,FALSE))</f>
        <v>0</v>
      </c>
      <c r="N620" s="140">
        <f t="shared" ref="N620" si="687">+IF(A620=0,0,"do 2015")</f>
        <v>0</v>
      </c>
      <c r="O620" s="122">
        <f>IF(A620=0,0,+VLOOKUP($A620,'по изворима и контима'!$A$12:L$499,COLUMN('по изворима и контима'!J:J),FALSE))</f>
        <v>0</v>
      </c>
    </row>
    <row r="621" spans="1:15">
      <c r="A621">
        <f t="shared" ref="A621:A626" si="688">+A620</f>
        <v>0</v>
      </c>
      <c r="B621">
        <f t="shared" si="646"/>
        <v>0</v>
      </c>
      <c r="C621" s="121">
        <f>IF(A621=0,0,+spisak!A$4)</f>
        <v>0</v>
      </c>
      <c r="D621">
        <f>IF(A621=0,0,+spisak!C$4)</f>
        <v>0</v>
      </c>
      <c r="E621" s="169">
        <f>IF(A621=0,0,+spisak!#REF!)</f>
        <v>0</v>
      </c>
      <c r="F621">
        <f>IF(A621=0,0,+VLOOKUP($A621,'по изворима и контима'!$A$12:D$499,4,FALSE))</f>
        <v>0</v>
      </c>
      <c r="G621">
        <f>IF(A621=0,0,+VLOOKUP($A621,'по изворима и контима'!$A$12:G$499,5,FALSE))</f>
        <v>0</v>
      </c>
      <c r="H621">
        <f>IF(A621=0,0,+VLOOKUP($A621,'по изворима и контима'!$A$12:H$499,6,FALSE))</f>
        <v>0</v>
      </c>
      <c r="I621">
        <f>IF(A621=0,0,+VLOOKUP($A621,'по изворима и контима'!$A$12:H$499,7,FALSE))</f>
        <v>0</v>
      </c>
      <c r="J621">
        <f>IF(A621=0,0,+VLOOKUP($A621,'по изворима и контима'!$A$12:I$499,8,FALSE))</f>
        <v>0</v>
      </c>
      <c r="K621">
        <f>IF(B621=0,0,+VLOOKUP($A621,'по изворима и контима'!$A$12:J$499,9,FALSE))</f>
        <v>0</v>
      </c>
      <c r="L621">
        <f>IF($A621=0,0,+VLOOKUP($F621,spisak!$C$11:$F$30,3,FALSE))</f>
        <v>0</v>
      </c>
      <c r="M621">
        <f>IF($A621=0,0,+VLOOKUP($F621,spisak!$C$11:$F$30,4,FALSE))</f>
        <v>0</v>
      </c>
      <c r="N621" s="140">
        <f t="shared" ref="N621" si="689">+IF(A621=0,0,"2016-plan")</f>
        <v>0</v>
      </c>
      <c r="O621" s="122">
        <f>IF(A621=0,0,+VLOOKUP($A621,'по изворима и контима'!$A$12:R$499,COLUMN('по изворима и контима'!K:K),FALSE))</f>
        <v>0</v>
      </c>
    </row>
    <row r="622" spans="1:15">
      <c r="A622">
        <f t="shared" si="688"/>
        <v>0</v>
      </c>
      <c r="B622">
        <f t="shared" si="646"/>
        <v>0</v>
      </c>
      <c r="C622" s="121">
        <f>IF(A622=0,0,+spisak!A$4)</f>
        <v>0</v>
      </c>
      <c r="D622">
        <f>IF(A622=0,0,+spisak!C$4)</f>
        <v>0</v>
      </c>
      <c r="E622" s="169">
        <f>IF(A622=0,0,+spisak!#REF!)</f>
        <v>0</v>
      </c>
      <c r="F622">
        <f>IF(A622=0,0,+VLOOKUP($A622,'по изворима и контима'!$A$12:D$499,4,FALSE))</f>
        <v>0</v>
      </c>
      <c r="G622">
        <f>IF(A622=0,0,+VLOOKUP($A622,'по изворима и контима'!$A$12:G$499,5,FALSE))</f>
        <v>0</v>
      </c>
      <c r="H622">
        <f>IF(A622=0,0,+VLOOKUP($A622,'по изворима и контима'!$A$12:H$499,6,FALSE))</f>
        <v>0</v>
      </c>
      <c r="I622">
        <f>IF(A622=0,0,+VLOOKUP($A622,'по изворима и контима'!$A$12:H$499,7,FALSE))</f>
        <v>0</v>
      </c>
      <c r="J622">
        <f>IF(A622=0,0,+VLOOKUP($A622,'по изворима и контима'!$A$12:I$499,8,FALSE))</f>
        <v>0</v>
      </c>
      <c r="K622">
        <f>IF(B622=0,0,+VLOOKUP($A622,'по изворима и контима'!$A$12:J$499,9,FALSE))</f>
        <v>0</v>
      </c>
      <c r="L622">
        <f>IF($A622=0,0,+VLOOKUP($F622,spisak!$C$11:$F$30,3,FALSE))</f>
        <v>0</v>
      </c>
      <c r="M622">
        <f>IF($A622=0,0,+VLOOKUP($F622,spisak!$C$11:$F$30,4,FALSE))</f>
        <v>0</v>
      </c>
      <c r="N622" s="140">
        <f t="shared" ref="N622" si="690">+IF(A622=0,0,"2016-procena")</f>
        <v>0</v>
      </c>
      <c r="O622" s="122">
        <f>IF(A622=0,0,+VLOOKUP($A622,'по изворима и контима'!$A$12:R$499,COLUMN('по изворима и контима'!L:L),FALSE))</f>
        <v>0</v>
      </c>
    </row>
    <row r="623" spans="1:15">
      <c r="A623">
        <f t="shared" si="688"/>
        <v>0</v>
      </c>
      <c r="B623">
        <f t="shared" si="646"/>
        <v>0</v>
      </c>
      <c r="C623" s="121">
        <f>IF(A623=0,0,+spisak!A$4)</f>
        <v>0</v>
      </c>
      <c r="D623">
        <f>IF(A623=0,0,+spisak!C$4)</f>
        <v>0</v>
      </c>
      <c r="E623" s="169">
        <f>IF(A623=0,0,+spisak!#REF!)</f>
        <v>0</v>
      </c>
      <c r="F623">
        <f>IF(A623=0,0,+VLOOKUP($A623,'по изворима и контима'!$A$12:D$499,4,FALSE))</f>
        <v>0</v>
      </c>
      <c r="G623">
        <f>IF(A623=0,0,+VLOOKUP($A623,'по изворима и контима'!$A$12:G$499,5,FALSE))</f>
        <v>0</v>
      </c>
      <c r="H623">
        <f>IF(A623=0,0,+VLOOKUP($A623,'по изворима и контима'!$A$12:H$499,6,FALSE))</f>
        <v>0</v>
      </c>
      <c r="I623">
        <f>IF(A623=0,0,+VLOOKUP($A623,'по изворима и контима'!$A$12:H$499,7,FALSE))</f>
        <v>0</v>
      </c>
      <c r="J623">
        <f>IF(A623=0,0,+VLOOKUP($A623,'по изворима и контима'!$A$12:I$499,8,FALSE))</f>
        <v>0</v>
      </c>
      <c r="K623">
        <f>IF(B623=0,0,+VLOOKUP($A623,'по изворима и контима'!$A$12:J$499,9,FALSE))</f>
        <v>0</v>
      </c>
      <c r="L623">
        <f>IF($A623=0,0,+VLOOKUP($F623,spisak!$C$11:$F$30,3,FALSE))</f>
        <v>0</v>
      </c>
      <c r="M623">
        <f>IF($A623=0,0,+VLOOKUP($F623,spisak!$C$11:$F$30,4,FALSE))</f>
        <v>0</v>
      </c>
      <c r="N623" s="140">
        <f t="shared" ref="N623" si="691">+IF(A623=0,0,"2017")</f>
        <v>0</v>
      </c>
      <c r="O623" s="122">
        <f>IF(A623=0,0,+VLOOKUP($A623,'по изворима и контима'!$A$12:R$499,COLUMN('по изворима и контима'!M:M),FALSE))</f>
        <v>0</v>
      </c>
    </row>
    <row r="624" spans="1:15">
      <c r="A624">
        <f t="shared" si="688"/>
        <v>0</v>
      </c>
      <c r="B624">
        <f t="shared" si="646"/>
        <v>0</v>
      </c>
      <c r="C624" s="121">
        <f>IF(A624=0,0,+spisak!A$4)</f>
        <v>0</v>
      </c>
      <c r="D624">
        <f>IF(A624=0,0,+spisak!C$4)</f>
        <v>0</v>
      </c>
      <c r="E624" s="169">
        <f>IF(A624=0,0,+spisak!#REF!)</f>
        <v>0</v>
      </c>
      <c r="F624">
        <f>IF(A624=0,0,+VLOOKUP($A624,'по изворима и контима'!$A$12:D$499,4,FALSE))</f>
        <v>0</v>
      </c>
      <c r="G624">
        <f>IF(A624=0,0,+VLOOKUP($A624,'по изворима и контима'!$A$12:G$499,5,FALSE))</f>
        <v>0</v>
      </c>
      <c r="H624">
        <f>IF(A624=0,0,+VLOOKUP($A624,'по изворима и контима'!$A$12:H$499,6,FALSE))</f>
        <v>0</v>
      </c>
      <c r="I624">
        <f>IF(A624=0,0,+VLOOKUP($A624,'по изворима и контима'!$A$12:H$499,7,FALSE))</f>
        <v>0</v>
      </c>
      <c r="J624">
        <f>IF(A624=0,0,+VLOOKUP($A624,'по изворима и контима'!$A$12:I$499,8,FALSE))</f>
        <v>0</v>
      </c>
      <c r="K624">
        <f>IF(B624=0,0,+VLOOKUP($A624,'по изворима и контима'!$A$12:J$499,9,FALSE))</f>
        <v>0</v>
      </c>
      <c r="L624">
        <f>IF($A624=0,0,+VLOOKUP($F624,spisak!$C$11:$F$30,3,FALSE))</f>
        <v>0</v>
      </c>
      <c r="M624">
        <f>IF($A624=0,0,+VLOOKUP($F624,spisak!$C$11:$F$30,4,FALSE))</f>
        <v>0</v>
      </c>
      <c r="N624" s="140">
        <f t="shared" ref="N624" si="692">+IF(A624=0,0,"2018")</f>
        <v>0</v>
      </c>
      <c r="O624" s="122">
        <f>IF(C624=0,0,+VLOOKUP($A624,'по изворима и контима'!$A$12:R$499,COLUMN('по изворима и контима'!N:N),FALSE))</f>
        <v>0</v>
      </c>
    </row>
    <row r="625" spans="1:15">
      <c r="A625">
        <f t="shared" si="688"/>
        <v>0</v>
      </c>
      <c r="B625">
        <f t="shared" si="646"/>
        <v>0</v>
      </c>
      <c r="C625" s="121">
        <f>IF(A625=0,0,+spisak!A$4)</f>
        <v>0</v>
      </c>
      <c r="D625">
        <f>IF(A625=0,0,+spisak!C$4)</f>
        <v>0</v>
      </c>
      <c r="E625" s="169">
        <f>IF(A625=0,0,+spisak!#REF!)</f>
        <v>0</v>
      </c>
      <c r="F625">
        <f>IF(A625=0,0,+VLOOKUP($A625,'по изворима и контима'!$A$12:D$499,4,FALSE))</f>
        <v>0</v>
      </c>
      <c r="G625">
        <f>IF(A625=0,0,+VLOOKUP($A625,'по изворима и контима'!$A$12:G$499,5,FALSE))</f>
        <v>0</v>
      </c>
      <c r="H625">
        <f>IF(A625=0,0,+VLOOKUP($A625,'по изворима и контима'!$A$12:H$499,6,FALSE))</f>
        <v>0</v>
      </c>
      <c r="I625">
        <f>IF(A625=0,0,+VLOOKUP($A625,'по изворима и контима'!$A$12:H$499,7,FALSE))</f>
        <v>0</v>
      </c>
      <c r="J625">
        <f>IF(A625=0,0,+VLOOKUP($A625,'по изворима и контима'!$A$12:I$499,8,FALSE))</f>
        <v>0</v>
      </c>
      <c r="K625">
        <f>IF(B625=0,0,+VLOOKUP($A625,'по изворима и контима'!$A$12:J$499,9,FALSE))</f>
        <v>0</v>
      </c>
      <c r="L625">
        <f>IF($A625=0,0,+VLOOKUP($F625,spisak!$C$11:$F$30,3,FALSE))</f>
        <v>0</v>
      </c>
      <c r="M625">
        <f>IF($A625=0,0,+VLOOKUP($F625,spisak!$C$11:$F$30,4,FALSE))</f>
        <v>0</v>
      </c>
      <c r="N625" s="140">
        <f t="shared" ref="N625" si="693">+IF(A625=0,0,"2019")</f>
        <v>0</v>
      </c>
      <c r="O625" s="122">
        <f>IF(C625=0,0,+VLOOKUP($A625,'по изворима и контима'!$A$12:R$499,COLUMN('по изворима и контима'!O:O),FALSE))</f>
        <v>0</v>
      </c>
    </row>
    <row r="626" spans="1:15">
      <c r="A626">
        <f t="shared" si="688"/>
        <v>0</v>
      </c>
      <c r="B626">
        <f t="shared" si="646"/>
        <v>0</v>
      </c>
      <c r="C626" s="121">
        <f>IF(A626=0,0,+spisak!A$4)</f>
        <v>0</v>
      </c>
      <c r="D626">
        <f>IF(A626=0,0,+spisak!C$4)</f>
        <v>0</v>
      </c>
      <c r="E626" s="169">
        <f>IF(A626=0,0,+spisak!#REF!)</f>
        <v>0</v>
      </c>
      <c r="F626">
        <f>IF(A626=0,0,+VLOOKUP($A626,'по изворима и контима'!$A$12:D$499,4,FALSE))</f>
        <v>0</v>
      </c>
      <c r="G626">
        <f>IF(A626=0,0,+VLOOKUP($A626,'по изворима и контима'!$A$12:G$499,5,FALSE))</f>
        <v>0</v>
      </c>
      <c r="H626">
        <f>IF(A626=0,0,+VLOOKUP($A626,'по изворима и контима'!$A$12:H$499,6,FALSE))</f>
        <v>0</v>
      </c>
      <c r="I626">
        <f>IF(A626=0,0,+VLOOKUP($A626,'по изворима и контима'!$A$12:H$499,7,FALSE))</f>
        <v>0</v>
      </c>
      <c r="J626">
        <f>IF(A626=0,0,+VLOOKUP($A626,'по изворима и контима'!$A$12:I$499,8,FALSE))</f>
        <v>0</v>
      </c>
      <c r="K626">
        <f>IF(B626=0,0,+VLOOKUP($A626,'по изворима и контима'!$A$12:J$499,9,FALSE))</f>
        <v>0</v>
      </c>
      <c r="L626">
        <f>IF($A626=0,0,+VLOOKUP($F626,spisak!$C$11:$F$30,3,FALSE))</f>
        <v>0</v>
      </c>
      <c r="M626">
        <f>IF($A626=0,0,+VLOOKUP($F626,spisak!$C$11:$F$30,4,FALSE))</f>
        <v>0</v>
      </c>
      <c r="N626" s="140">
        <f t="shared" ref="N626" si="694">+IF(A626=0,0,"nakon 2019")</f>
        <v>0</v>
      </c>
      <c r="O626" s="122">
        <f>IF(C626=0,0,+VLOOKUP($A626,'по изворима и контима'!$A$12:R$499,COLUMN('по изворима и контима'!P:P),FALSE))</f>
        <v>0</v>
      </c>
    </row>
    <row r="627" spans="1:15">
      <c r="A627">
        <f>+IF(MAX(A$4:A624)&gt;=A$1,0,MAX(A$4:A624)+1)</f>
        <v>0</v>
      </c>
      <c r="B627">
        <f t="shared" si="646"/>
        <v>0</v>
      </c>
      <c r="C627" s="121">
        <f>IF(A627=0,0,+spisak!A$4)</f>
        <v>0</v>
      </c>
      <c r="D627">
        <f>IF(A627=0,0,+spisak!C$4)</f>
        <v>0</v>
      </c>
      <c r="E627" s="169">
        <f>IF(A627=0,0,+spisak!#REF!)</f>
        <v>0</v>
      </c>
      <c r="F627">
        <f>IF(A627=0,0,+VLOOKUP($A627,'по изворима и контима'!$A$12:D$499,4,FALSE))</f>
        <v>0</v>
      </c>
      <c r="G627">
        <f>IF(A627=0,0,+VLOOKUP($A627,'по изворима и контима'!$A$12:G$499,5,FALSE))</f>
        <v>0</v>
      </c>
      <c r="H627">
        <f>IF(A627=0,0,+VLOOKUP($A627,'по изворима и контима'!$A$12:H$499,6,FALSE))</f>
        <v>0</v>
      </c>
      <c r="I627">
        <f>IF(A627=0,0,+VLOOKUP($A627,'по изворима и контима'!$A$12:H$499,7,FALSE))</f>
        <v>0</v>
      </c>
      <c r="J627">
        <f>IF(A627=0,0,+VLOOKUP($A627,'по изворима и контима'!$A$12:I$499,8,FALSE))</f>
        <v>0</v>
      </c>
      <c r="K627">
        <f>IF(B627=0,0,+VLOOKUP($A627,'по изворима и контима'!$A$12:J$499,9,FALSE))</f>
        <v>0</v>
      </c>
      <c r="L627">
        <f>IF($A627=0,0,+VLOOKUP($F627,spisak!$C$11:$F$30,3,FALSE))</f>
        <v>0</v>
      </c>
      <c r="M627">
        <f>IF($A627=0,0,+VLOOKUP($F627,spisak!$C$11:$F$30,4,FALSE))</f>
        <v>0</v>
      </c>
      <c r="N627" s="140">
        <f t="shared" ref="N627" si="695">+IF(A627=0,0,"do 2015")</f>
        <v>0</v>
      </c>
      <c r="O627" s="122">
        <f>IF(A627=0,0,+VLOOKUP($A627,'по изворима и контима'!$A$12:L$499,COLUMN('по изворима и контима'!J:J),FALSE))</f>
        <v>0</v>
      </c>
    </row>
    <row r="628" spans="1:15">
      <c r="A628">
        <f>+A627</f>
        <v>0</v>
      </c>
      <c r="B628">
        <f t="shared" si="646"/>
        <v>0</v>
      </c>
      <c r="C628" s="121">
        <f>IF(A628=0,0,+spisak!A$4)</f>
        <v>0</v>
      </c>
      <c r="D628">
        <f>IF(A628=0,0,+spisak!C$4)</f>
        <v>0</v>
      </c>
      <c r="E628" s="169">
        <f>IF(A628=0,0,+spisak!#REF!)</f>
        <v>0</v>
      </c>
      <c r="F628">
        <f>IF(A628=0,0,+VLOOKUP($A628,'по изворима и контима'!$A$12:D$499,4,FALSE))</f>
        <v>0</v>
      </c>
      <c r="G628">
        <f>IF(A628=0,0,+VLOOKUP($A628,'по изворима и контима'!$A$12:G$499,5,FALSE))</f>
        <v>0</v>
      </c>
      <c r="H628">
        <f>IF(A628=0,0,+VLOOKUP($A628,'по изворима и контима'!$A$12:H$499,6,FALSE))</f>
        <v>0</v>
      </c>
      <c r="I628">
        <f>IF(A628=0,0,+VLOOKUP($A628,'по изворима и контима'!$A$12:H$499,7,FALSE))</f>
        <v>0</v>
      </c>
      <c r="J628">
        <f>IF(A628=0,0,+VLOOKUP($A628,'по изворима и контима'!$A$12:I$499,8,FALSE))</f>
        <v>0</v>
      </c>
      <c r="K628">
        <f>IF(B628=0,0,+VLOOKUP($A628,'по изворима и контима'!$A$12:J$499,9,FALSE))</f>
        <v>0</v>
      </c>
      <c r="L628">
        <f>IF($A628=0,0,+VLOOKUP($F628,spisak!$C$11:$F$30,3,FALSE))</f>
        <v>0</v>
      </c>
      <c r="M628">
        <f>IF($A628=0,0,+VLOOKUP($F628,spisak!$C$11:$F$30,4,FALSE))</f>
        <v>0</v>
      </c>
      <c r="N628" s="140">
        <f t="shared" ref="N628" si="696">+IF(A628=0,0,"2016-plan")</f>
        <v>0</v>
      </c>
      <c r="O628" s="122">
        <f>IF(A628=0,0,+VLOOKUP($A628,'по изворима и контима'!$A$12:R$499,COLUMN('по изворима и контима'!K:K),FALSE))</f>
        <v>0</v>
      </c>
    </row>
    <row r="629" spans="1:15">
      <c r="A629">
        <f t="shared" ref="A629:A640" si="697">+A628</f>
        <v>0</v>
      </c>
      <c r="B629">
        <f t="shared" si="646"/>
        <v>0</v>
      </c>
      <c r="C629" s="121">
        <f>IF(A629=0,0,+spisak!A$4)</f>
        <v>0</v>
      </c>
      <c r="D629">
        <f>IF(A629=0,0,+spisak!C$4)</f>
        <v>0</v>
      </c>
      <c r="E629" s="169">
        <f>IF(A629=0,0,+spisak!#REF!)</f>
        <v>0</v>
      </c>
      <c r="F629">
        <f>IF(A629=0,0,+VLOOKUP($A629,'по изворима и контима'!$A$12:D$499,4,FALSE))</f>
        <v>0</v>
      </c>
      <c r="G629">
        <f>IF(A629=0,0,+VLOOKUP($A629,'по изворима и контима'!$A$12:G$499,5,FALSE))</f>
        <v>0</v>
      </c>
      <c r="H629">
        <f>IF(A629=0,0,+VLOOKUP($A629,'по изворима и контима'!$A$12:H$499,6,FALSE))</f>
        <v>0</v>
      </c>
      <c r="I629">
        <f>IF(A629=0,0,+VLOOKUP($A629,'по изворима и контима'!$A$12:H$499,7,FALSE))</f>
        <v>0</v>
      </c>
      <c r="J629">
        <f>IF(A629=0,0,+VLOOKUP($A629,'по изворима и контима'!$A$12:I$499,8,FALSE))</f>
        <v>0</v>
      </c>
      <c r="K629">
        <f>IF(B629=0,0,+VLOOKUP($A629,'по изворима и контима'!$A$12:J$499,9,FALSE))</f>
        <v>0</v>
      </c>
      <c r="L629">
        <f>IF($A629=0,0,+VLOOKUP($F629,spisak!$C$11:$F$30,3,FALSE))</f>
        <v>0</v>
      </c>
      <c r="M629">
        <f>IF($A629=0,0,+VLOOKUP($F629,spisak!$C$11:$F$30,4,FALSE))</f>
        <v>0</v>
      </c>
      <c r="N629" s="140">
        <f t="shared" ref="N629" si="698">+IF(A629=0,0,"2016-procena")</f>
        <v>0</v>
      </c>
      <c r="O629" s="122">
        <f>IF(A629=0,0,+VLOOKUP($A629,'по изворима и контима'!$A$12:R$499,COLUMN('по изворима и контима'!L:L),FALSE))</f>
        <v>0</v>
      </c>
    </row>
    <row r="630" spans="1:15">
      <c r="A630">
        <f t="shared" si="697"/>
        <v>0</v>
      </c>
      <c r="B630">
        <f t="shared" si="646"/>
        <v>0</v>
      </c>
      <c r="C630" s="121">
        <f>IF(A630=0,0,+spisak!A$4)</f>
        <v>0</v>
      </c>
      <c r="D630">
        <f>IF(A630=0,0,+spisak!C$4)</f>
        <v>0</v>
      </c>
      <c r="E630" s="169">
        <f>IF(A630=0,0,+spisak!#REF!)</f>
        <v>0</v>
      </c>
      <c r="F630">
        <f>IF(A630=0,0,+VLOOKUP($A630,'по изворима и контима'!$A$12:D$499,4,FALSE))</f>
        <v>0</v>
      </c>
      <c r="G630">
        <f>IF(A630=0,0,+VLOOKUP($A630,'по изворима и контима'!$A$12:G$499,5,FALSE))</f>
        <v>0</v>
      </c>
      <c r="H630">
        <f>IF(A630=0,0,+VLOOKUP($A630,'по изворима и контима'!$A$12:H$499,6,FALSE))</f>
        <v>0</v>
      </c>
      <c r="I630">
        <f>IF(A630=0,0,+VLOOKUP($A630,'по изворима и контима'!$A$12:H$499,7,FALSE))</f>
        <v>0</v>
      </c>
      <c r="J630">
        <f>IF(A630=0,0,+VLOOKUP($A630,'по изворима и контима'!$A$12:I$499,8,FALSE))</f>
        <v>0</v>
      </c>
      <c r="K630">
        <f>IF(B630=0,0,+VLOOKUP($A630,'по изворима и контима'!$A$12:J$499,9,FALSE))</f>
        <v>0</v>
      </c>
      <c r="L630">
        <f>IF($A630=0,0,+VLOOKUP($F630,spisak!$C$11:$F$30,3,FALSE))</f>
        <v>0</v>
      </c>
      <c r="M630">
        <f>IF($A630=0,0,+VLOOKUP($F630,spisak!$C$11:$F$30,4,FALSE))</f>
        <v>0</v>
      </c>
      <c r="N630" s="140">
        <f t="shared" ref="N630" si="699">+IF(A630=0,0,"2017")</f>
        <v>0</v>
      </c>
      <c r="O630" s="122">
        <f>IF(A630=0,0,+VLOOKUP($A630,'по изворима и контима'!$A$12:R$499,COLUMN('по изворима и контима'!M:M),FALSE))</f>
        <v>0</v>
      </c>
    </row>
    <row r="631" spans="1:15">
      <c r="A631">
        <f t="shared" si="697"/>
        <v>0</v>
      </c>
      <c r="B631">
        <f t="shared" si="646"/>
        <v>0</v>
      </c>
      <c r="C631" s="121">
        <f>IF(A631=0,0,+spisak!A$4)</f>
        <v>0</v>
      </c>
      <c r="D631">
        <f>IF(A631=0,0,+spisak!C$4)</f>
        <v>0</v>
      </c>
      <c r="E631" s="169">
        <f>IF(A631=0,0,+spisak!#REF!)</f>
        <v>0</v>
      </c>
      <c r="F631">
        <f>IF(A631=0,0,+VLOOKUP($A631,'по изворима и контима'!$A$12:D$499,4,FALSE))</f>
        <v>0</v>
      </c>
      <c r="G631">
        <f>IF(A631=0,0,+VLOOKUP($A631,'по изворима и контима'!$A$12:G$499,5,FALSE))</f>
        <v>0</v>
      </c>
      <c r="H631">
        <f>IF(A631=0,0,+VLOOKUP($A631,'по изворима и контима'!$A$12:H$499,6,FALSE))</f>
        <v>0</v>
      </c>
      <c r="I631">
        <f>IF(A631=0,0,+VLOOKUP($A631,'по изворима и контима'!$A$12:H$499,7,FALSE))</f>
        <v>0</v>
      </c>
      <c r="J631">
        <f>IF(A631=0,0,+VLOOKUP($A631,'по изворима и контима'!$A$12:I$499,8,FALSE))</f>
        <v>0</v>
      </c>
      <c r="K631">
        <f>IF(B631=0,0,+VLOOKUP($A631,'по изворима и контима'!$A$12:J$499,9,FALSE))</f>
        <v>0</v>
      </c>
      <c r="L631">
        <f>IF($A631=0,0,+VLOOKUP($F631,spisak!$C$11:$F$30,3,FALSE))</f>
        <v>0</v>
      </c>
      <c r="M631">
        <f>IF($A631=0,0,+VLOOKUP($F631,spisak!$C$11:$F$30,4,FALSE))</f>
        <v>0</v>
      </c>
      <c r="N631" s="140">
        <f t="shared" ref="N631" si="700">+IF(A631=0,0,"2018")</f>
        <v>0</v>
      </c>
      <c r="O631" s="122">
        <f>IF(C631=0,0,+VLOOKUP($A631,'по изворима и контима'!$A$12:R$499,COLUMN('по изворима и контима'!N:N),FALSE))</f>
        <v>0</v>
      </c>
    </row>
    <row r="632" spans="1:15">
      <c r="A632">
        <f t="shared" si="697"/>
        <v>0</v>
      </c>
      <c r="B632">
        <f t="shared" si="646"/>
        <v>0</v>
      </c>
      <c r="C632" s="121">
        <f>IF(A632=0,0,+spisak!A$4)</f>
        <v>0</v>
      </c>
      <c r="D632">
        <f>IF(A632=0,0,+spisak!C$4)</f>
        <v>0</v>
      </c>
      <c r="E632" s="169">
        <f>IF(A632=0,0,+spisak!#REF!)</f>
        <v>0</v>
      </c>
      <c r="F632">
        <f>IF(A632=0,0,+VLOOKUP($A632,'по изворима и контима'!$A$12:D$499,4,FALSE))</f>
        <v>0</v>
      </c>
      <c r="G632">
        <f>IF(A632=0,0,+VLOOKUP($A632,'по изворима и контима'!$A$12:G$499,5,FALSE))</f>
        <v>0</v>
      </c>
      <c r="H632">
        <f>IF(A632=0,0,+VLOOKUP($A632,'по изворима и контима'!$A$12:H$499,6,FALSE))</f>
        <v>0</v>
      </c>
      <c r="I632">
        <f>IF(A632=0,0,+VLOOKUP($A632,'по изворима и контима'!$A$12:H$499,7,FALSE))</f>
        <v>0</v>
      </c>
      <c r="J632">
        <f>IF(A632=0,0,+VLOOKUP($A632,'по изворима и контима'!$A$12:I$499,8,FALSE))</f>
        <v>0</v>
      </c>
      <c r="K632">
        <f>IF(B632=0,0,+VLOOKUP($A632,'по изворима и контима'!$A$12:J$499,9,FALSE))</f>
        <v>0</v>
      </c>
      <c r="L632">
        <f>IF($A632=0,0,+VLOOKUP($F632,spisak!$C$11:$F$30,3,FALSE))</f>
        <v>0</v>
      </c>
      <c r="M632">
        <f>IF($A632=0,0,+VLOOKUP($F632,spisak!$C$11:$F$30,4,FALSE))</f>
        <v>0</v>
      </c>
      <c r="N632" s="140">
        <f t="shared" ref="N632" si="701">+IF(A632=0,0,"2019")</f>
        <v>0</v>
      </c>
      <c r="O632" s="122">
        <f>IF(C632=0,0,+VLOOKUP($A632,'по изворима и контима'!$A$12:R$499,COLUMN('по изворима и контима'!O:O),FALSE))</f>
        <v>0</v>
      </c>
    </row>
    <row r="633" spans="1:15">
      <c r="A633">
        <f t="shared" si="697"/>
        <v>0</v>
      </c>
      <c r="B633">
        <f t="shared" si="646"/>
        <v>0</v>
      </c>
      <c r="C633" s="121">
        <f>IF(A633=0,0,+spisak!A$4)</f>
        <v>0</v>
      </c>
      <c r="D633">
        <f>IF(A633=0,0,+spisak!C$4)</f>
        <v>0</v>
      </c>
      <c r="E633" s="169">
        <f>IF(A633=0,0,+spisak!#REF!)</f>
        <v>0</v>
      </c>
      <c r="F633">
        <f>IF(A633=0,0,+VLOOKUP($A633,'по изворима и контима'!$A$12:D$499,4,FALSE))</f>
        <v>0</v>
      </c>
      <c r="G633">
        <f>IF(A633=0,0,+VLOOKUP($A633,'по изворима и контима'!$A$12:G$499,5,FALSE))</f>
        <v>0</v>
      </c>
      <c r="H633">
        <f>IF(A633=0,0,+VLOOKUP($A633,'по изворима и контима'!$A$12:H$499,6,FALSE))</f>
        <v>0</v>
      </c>
      <c r="I633">
        <f>IF(A633=0,0,+VLOOKUP($A633,'по изворима и контима'!$A$12:H$499,7,FALSE))</f>
        <v>0</v>
      </c>
      <c r="J633">
        <f>IF(A633=0,0,+VLOOKUP($A633,'по изворима и контима'!$A$12:I$499,8,FALSE))</f>
        <v>0</v>
      </c>
      <c r="K633">
        <f>IF(B633=0,0,+VLOOKUP($A633,'по изворима и контима'!$A$12:J$499,9,FALSE))</f>
        <v>0</v>
      </c>
      <c r="L633">
        <f>IF($A633=0,0,+VLOOKUP($F633,spisak!$C$11:$F$30,3,FALSE))</f>
        <v>0</v>
      </c>
      <c r="M633">
        <f>IF($A633=0,0,+VLOOKUP($F633,spisak!$C$11:$F$30,4,FALSE))</f>
        <v>0</v>
      </c>
      <c r="N633" s="140">
        <f t="shared" ref="N633" si="702">+IF(A633=0,0,"nakon 2019")</f>
        <v>0</v>
      </c>
      <c r="O633" s="122">
        <f>IF(C633=0,0,+VLOOKUP($A633,'по изворима и контима'!$A$12:R$499,COLUMN('по изворима и контима'!P:P),FALSE))</f>
        <v>0</v>
      </c>
    </row>
    <row r="634" spans="1:15">
      <c r="A634">
        <f>+IF(MAX(A$4:A631)&gt;=A$1,0,MAX(A$4:A631)+1)</f>
        <v>0</v>
      </c>
      <c r="B634">
        <f t="shared" si="646"/>
        <v>0</v>
      </c>
      <c r="C634" s="121">
        <f>IF(A634=0,0,+spisak!A$4)</f>
        <v>0</v>
      </c>
      <c r="D634">
        <f>IF(A634=0,0,+spisak!C$4)</f>
        <v>0</v>
      </c>
      <c r="E634" s="169">
        <f>IF(A634=0,0,+spisak!#REF!)</f>
        <v>0</v>
      </c>
      <c r="F634">
        <f>IF(A634=0,0,+VLOOKUP($A634,'по изворима и контима'!$A$12:D$499,4,FALSE))</f>
        <v>0</v>
      </c>
      <c r="G634">
        <f>IF(A634=0,0,+VLOOKUP($A634,'по изворима и контима'!$A$12:G$499,5,FALSE))</f>
        <v>0</v>
      </c>
      <c r="H634">
        <f>IF(A634=0,0,+VLOOKUP($A634,'по изворима и контима'!$A$12:H$499,6,FALSE))</f>
        <v>0</v>
      </c>
      <c r="I634">
        <f>IF(A634=0,0,+VLOOKUP($A634,'по изворима и контима'!$A$12:H$499,7,FALSE))</f>
        <v>0</v>
      </c>
      <c r="J634">
        <f>IF(A634=0,0,+VLOOKUP($A634,'по изворима и контима'!$A$12:I$499,8,FALSE))</f>
        <v>0</v>
      </c>
      <c r="K634">
        <f>IF(B634=0,0,+VLOOKUP($A634,'по изворима и контима'!$A$12:J$499,9,FALSE))</f>
        <v>0</v>
      </c>
      <c r="L634">
        <f>IF($A634=0,0,+VLOOKUP($F634,spisak!$C$11:$F$30,3,FALSE))</f>
        <v>0</v>
      </c>
      <c r="M634">
        <f>IF($A634=0,0,+VLOOKUP($F634,spisak!$C$11:$F$30,4,FALSE))</f>
        <v>0</v>
      </c>
      <c r="N634" s="140">
        <f t="shared" ref="N634" si="703">+IF(A634=0,0,"do 2015")</f>
        <v>0</v>
      </c>
      <c r="O634" s="122">
        <f>IF(A634=0,0,+VLOOKUP($A634,'по изворима и контима'!$A$12:L$499,COLUMN('по изворима и контима'!J:J),FALSE))</f>
        <v>0</v>
      </c>
    </row>
    <row r="635" spans="1:15">
      <c r="A635">
        <f>+A634</f>
        <v>0</v>
      </c>
      <c r="B635">
        <f t="shared" si="646"/>
        <v>0</v>
      </c>
      <c r="C635" s="121">
        <f>IF(A635=0,0,+spisak!A$4)</f>
        <v>0</v>
      </c>
      <c r="D635">
        <f>IF(A635=0,0,+spisak!C$4)</f>
        <v>0</v>
      </c>
      <c r="E635" s="169">
        <f>IF(A635=0,0,+spisak!#REF!)</f>
        <v>0</v>
      </c>
      <c r="F635">
        <f>IF(A635=0,0,+VLOOKUP($A635,'по изворима и контима'!$A$12:D$499,4,FALSE))</f>
        <v>0</v>
      </c>
      <c r="G635">
        <f>IF(A635=0,0,+VLOOKUP($A635,'по изворима и контима'!$A$12:G$499,5,FALSE))</f>
        <v>0</v>
      </c>
      <c r="H635">
        <f>IF(A635=0,0,+VLOOKUP($A635,'по изворима и контима'!$A$12:H$499,6,FALSE))</f>
        <v>0</v>
      </c>
      <c r="I635">
        <f>IF(A635=0,0,+VLOOKUP($A635,'по изворима и контима'!$A$12:H$499,7,FALSE))</f>
        <v>0</v>
      </c>
      <c r="J635">
        <f>IF(A635=0,0,+VLOOKUP($A635,'по изворима и контима'!$A$12:I$499,8,FALSE))</f>
        <v>0</v>
      </c>
      <c r="K635">
        <f>IF(B635=0,0,+VLOOKUP($A635,'по изворима и контима'!$A$12:J$499,9,FALSE))</f>
        <v>0</v>
      </c>
      <c r="L635">
        <f>IF($A635=0,0,+VLOOKUP($F635,spisak!$C$11:$F$30,3,FALSE))</f>
        <v>0</v>
      </c>
      <c r="M635">
        <f>IF($A635=0,0,+VLOOKUP($F635,spisak!$C$11:$F$30,4,FALSE))</f>
        <v>0</v>
      </c>
      <c r="N635" s="140">
        <f t="shared" ref="N635" si="704">+IF(A635=0,0,"2016-plan")</f>
        <v>0</v>
      </c>
      <c r="O635" s="122">
        <f>IF(A635=0,0,+VLOOKUP($A635,'по изворима и контима'!$A$12:R$499,COLUMN('по изворима и контима'!K:K),FALSE))</f>
        <v>0</v>
      </c>
    </row>
    <row r="636" spans="1:15">
      <c r="A636">
        <f t="shared" si="697"/>
        <v>0</v>
      </c>
      <c r="B636">
        <f t="shared" si="646"/>
        <v>0</v>
      </c>
      <c r="C636" s="121">
        <f>IF(A636=0,0,+spisak!A$4)</f>
        <v>0</v>
      </c>
      <c r="D636">
        <f>IF(A636=0,0,+spisak!C$4)</f>
        <v>0</v>
      </c>
      <c r="E636" s="169">
        <f>IF(A636=0,0,+spisak!#REF!)</f>
        <v>0</v>
      </c>
      <c r="F636">
        <f>IF(A636=0,0,+VLOOKUP($A636,'по изворима и контима'!$A$12:D$499,4,FALSE))</f>
        <v>0</v>
      </c>
      <c r="G636">
        <f>IF(A636=0,0,+VLOOKUP($A636,'по изворима и контима'!$A$12:G$499,5,FALSE))</f>
        <v>0</v>
      </c>
      <c r="H636">
        <f>IF(A636=0,0,+VLOOKUP($A636,'по изворима и контима'!$A$12:H$499,6,FALSE))</f>
        <v>0</v>
      </c>
      <c r="I636">
        <f>IF(A636=0,0,+VLOOKUP($A636,'по изворима и контима'!$A$12:H$499,7,FALSE))</f>
        <v>0</v>
      </c>
      <c r="J636">
        <f>IF(A636=0,0,+VLOOKUP($A636,'по изворима и контима'!$A$12:I$499,8,FALSE))</f>
        <v>0</v>
      </c>
      <c r="K636">
        <f>IF(B636=0,0,+VLOOKUP($A636,'по изворима и контима'!$A$12:J$499,9,FALSE))</f>
        <v>0</v>
      </c>
      <c r="L636">
        <f>IF($A636=0,0,+VLOOKUP($F636,spisak!$C$11:$F$30,3,FALSE))</f>
        <v>0</v>
      </c>
      <c r="M636">
        <f>IF($A636=0,0,+VLOOKUP($F636,spisak!$C$11:$F$30,4,FALSE))</f>
        <v>0</v>
      </c>
      <c r="N636" s="140">
        <f t="shared" ref="N636" si="705">+IF(A636=0,0,"2016-procena")</f>
        <v>0</v>
      </c>
      <c r="O636" s="122">
        <f>IF(A636=0,0,+VLOOKUP($A636,'по изворима и контима'!$A$12:R$499,COLUMN('по изворима и контима'!L:L),FALSE))</f>
        <v>0</v>
      </c>
    </row>
    <row r="637" spans="1:15">
      <c r="A637">
        <f t="shared" si="697"/>
        <v>0</v>
      </c>
      <c r="B637">
        <f t="shared" si="646"/>
        <v>0</v>
      </c>
      <c r="C637" s="121">
        <f>IF(A637=0,0,+spisak!A$4)</f>
        <v>0</v>
      </c>
      <c r="D637">
        <f>IF(A637=0,0,+spisak!C$4)</f>
        <v>0</v>
      </c>
      <c r="E637" s="169">
        <f>IF(A637=0,0,+spisak!#REF!)</f>
        <v>0</v>
      </c>
      <c r="F637">
        <f>IF(A637=0,0,+VLOOKUP($A637,'по изворима и контима'!$A$12:D$499,4,FALSE))</f>
        <v>0</v>
      </c>
      <c r="G637">
        <f>IF(A637=0,0,+VLOOKUP($A637,'по изворима и контима'!$A$12:G$499,5,FALSE))</f>
        <v>0</v>
      </c>
      <c r="H637">
        <f>IF(A637=0,0,+VLOOKUP($A637,'по изворима и контима'!$A$12:H$499,6,FALSE))</f>
        <v>0</v>
      </c>
      <c r="I637">
        <f>IF(A637=0,0,+VLOOKUP($A637,'по изворима и контима'!$A$12:H$499,7,FALSE))</f>
        <v>0</v>
      </c>
      <c r="J637">
        <f>IF(A637=0,0,+VLOOKUP($A637,'по изворима и контима'!$A$12:I$499,8,FALSE))</f>
        <v>0</v>
      </c>
      <c r="K637">
        <f>IF(B637=0,0,+VLOOKUP($A637,'по изворима и контима'!$A$12:J$499,9,FALSE))</f>
        <v>0</v>
      </c>
      <c r="L637">
        <f>IF($A637=0,0,+VLOOKUP($F637,spisak!$C$11:$F$30,3,FALSE))</f>
        <v>0</v>
      </c>
      <c r="M637">
        <f>IF($A637=0,0,+VLOOKUP($F637,spisak!$C$11:$F$30,4,FALSE))</f>
        <v>0</v>
      </c>
      <c r="N637" s="140">
        <f t="shared" ref="N637" si="706">+IF(A637=0,0,"2017")</f>
        <v>0</v>
      </c>
      <c r="O637" s="122">
        <f>IF(A637=0,0,+VLOOKUP($A637,'по изворима и контима'!$A$12:R$499,COLUMN('по изворима и контима'!M:M),FALSE))</f>
        <v>0</v>
      </c>
    </row>
    <row r="638" spans="1:15">
      <c r="A638">
        <f t="shared" si="697"/>
        <v>0</v>
      </c>
      <c r="B638">
        <f t="shared" si="646"/>
        <v>0</v>
      </c>
      <c r="C638" s="121">
        <f>IF(A638=0,0,+spisak!A$4)</f>
        <v>0</v>
      </c>
      <c r="D638">
        <f>IF(A638=0,0,+spisak!C$4)</f>
        <v>0</v>
      </c>
      <c r="E638" s="169">
        <f>IF(A638=0,0,+spisak!#REF!)</f>
        <v>0</v>
      </c>
      <c r="F638">
        <f>IF(A638=0,0,+VLOOKUP($A638,'по изворима и контима'!$A$12:D$499,4,FALSE))</f>
        <v>0</v>
      </c>
      <c r="G638">
        <f>IF(A638=0,0,+VLOOKUP($A638,'по изворима и контима'!$A$12:G$499,5,FALSE))</f>
        <v>0</v>
      </c>
      <c r="H638">
        <f>IF(A638=0,0,+VLOOKUP($A638,'по изворима и контима'!$A$12:H$499,6,FALSE))</f>
        <v>0</v>
      </c>
      <c r="I638">
        <f>IF(A638=0,0,+VLOOKUP($A638,'по изворима и контима'!$A$12:H$499,7,FALSE))</f>
        <v>0</v>
      </c>
      <c r="J638">
        <f>IF(A638=0,0,+VLOOKUP($A638,'по изворима и контима'!$A$12:I$499,8,FALSE))</f>
        <v>0</v>
      </c>
      <c r="K638">
        <f>IF(B638=0,0,+VLOOKUP($A638,'по изворима и контима'!$A$12:J$499,9,FALSE))</f>
        <v>0</v>
      </c>
      <c r="L638">
        <f>IF($A638=0,0,+VLOOKUP($F638,spisak!$C$11:$F$30,3,FALSE))</f>
        <v>0</v>
      </c>
      <c r="M638">
        <f>IF($A638=0,0,+VLOOKUP($F638,spisak!$C$11:$F$30,4,FALSE))</f>
        <v>0</v>
      </c>
      <c r="N638" s="140">
        <f t="shared" ref="N638" si="707">+IF(A638=0,0,"2018")</f>
        <v>0</v>
      </c>
      <c r="O638" s="122">
        <f>IF(C638=0,0,+VLOOKUP($A638,'по изворима и контима'!$A$12:R$499,COLUMN('по изворима и контима'!N:N),FALSE))</f>
        <v>0</v>
      </c>
    </row>
    <row r="639" spans="1:15">
      <c r="A639">
        <f t="shared" si="697"/>
        <v>0</v>
      </c>
      <c r="B639">
        <f t="shared" si="646"/>
        <v>0</v>
      </c>
      <c r="C639" s="121">
        <f>IF(A639=0,0,+spisak!A$4)</f>
        <v>0</v>
      </c>
      <c r="D639">
        <f>IF(A639=0,0,+spisak!C$4)</f>
        <v>0</v>
      </c>
      <c r="E639" s="169">
        <f>IF(A639=0,0,+spisak!#REF!)</f>
        <v>0</v>
      </c>
      <c r="F639">
        <f>IF(A639=0,0,+VLOOKUP($A639,'по изворима и контима'!$A$12:D$499,4,FALSE))</f>
        <v>0</v>
      </c>
      <c r="G639">
        <f>IF(A639=0,0,+VLOOKUP($A639,'по изворима и контима'!$A$12:G$499,5,FALSE))</f>
        <v>0</v>
      </c>
      <c r="H639">
        <f>IF(A639=0,0,+VLOOKUP($A639,'по изворима и контима'!$A$12:H$499,6,FALSE))</f>
        <v>0</v>
      </c>
      <c r="I639">
        <f>IF(A639=0,0,+VLOOKUP($A639,'по изворима и контима'!$A$12:H$499,7,FALSE))</f>
        <v>0</v>
      </c>
      <c r="J639">
        <f>IF(A639=0,0,+VLOOKUP($A639,'по изворима и контима'!$A$12:I$499,8,FALSE))</f>
        <v>0</v>
      </c>
      <c r="K639">
        <f>IF(B639=0,0,+VLOOKUP($A639,'по изворима и контима'!$A$12:J$499,9,FALSE))</f>
        <v>0</v>
      </c>
      <c r="L639">
        <f>IF($A639=0,0,+VLOOKUP($F639,spisak!$C$11:$F$30,3,FALSE))</f>
        <v>0</v>
      </c>
      <c r="M639">
        <f>IF($A639=0,0,+VLOOKUP($F639,spisak!$C$11:$F$30,4,FALSE))</f>
        <v>0</v>
      </c>
      <c r="N639" s="140">
        <f t="shared" ref="N639" si="708">+IF(A639=0,0,"2019")</f>
        <v>0</v>
      </c>
      <c r="O639" s="122">
        <f>IF(C639=0,0,+VLOOKUP($A639,'по изворима и контима'!$A$12:R$499,COLUMN('по изворима и контима'!O:O),FALSE))</f>
        <v>0</v>
      </c>
    </row>
    <row r="640" spans="1:15">
      <c r="A640">
        <f t="shared" si="697"/>
        <v>0</v>
      </c>
      <c r="B640">
        <f t="shared" si="646"/>
        <v>0</v>
      </c>
      <c r="C640" s="121">
        <f>IF(A640=0,0,+spisak!A$4)</f>
        <v>0</v>
      </c>
      <c r="D640">
        <f>IF(A640=0,0,+spisak!C$4)</f>
        <v>0</v>
      </c>
      <c r="E640" s="169">
        <f>IF(A640=0,0,+spisak!#REF!)</f>
        <v>0</v>
      </c>
      <c r="F640">
        <f>IF(A640=0,0,+VLOOKUP($A640,'по изворима и контима'!$A$12:D$499,4,FALSE))</f>
        <v>0</v>
      </c>
      <c r="G640">
        <f>IF(A640=0,0,+VLOOKUP($A640,'по изворима и контима'!$A$12:G$499,5,FALSE))</f>
        <v>0</v>
      </c>
      <c r="H640">
        <f>IF(A640=0,0,+VLOOKUP($A640,'по изворима и контима'!$A$12:H$499,6,FALSE))</f>
        <v>0</v>
      </c>
      <c r="I640">
        <f>IF(A640=0,0,+VLOOKUP($A640,'по изворима и контима'!$A$12:H$499,7,FALSE))</f>
        <v>0</v>
      </c>
      <c r="J640">
        <f>IF(A640=0,0,+VLOOKUP($A640,'по изворима и контима'!$A$12:I$499,8,FALSE))</f>
        <v>0</v>
      </c>
      <c r="K640">
        <f>IF(B640=0,0,+VLOOKUP($A640,'по изворима и контима'!$A$12:J$499,9,FALSE))</f>
        <v>0</v>
      </c>
      <c r="L640">
        <f>IF($A640=0,0,+VLOOKUP($F640,spisak!$C$11:$F$30,3,FALSE))</f>
        <v>0</v>
      </c>
      <c r="M640">
        <f>IF($A640=0,0,+VLOOKUP($F640,spisak!$C$11:$F$30,4,FALSE))</f>
        <v>0</v>
      </c>
      <c r="N640" s="140">
        <f t="shared" ref="N640" si="709">+IF(A640=0,0,"nakon 2019")</f>
        <v>0</v>
      </c>
      <c r="O640" s="122">
        <f>IF(C640=0,0,+VLOOKUP($A640,'по изворима и контима'!$A$12:R$499,COLUMN('по изворима и контима'!P:P),FALSE))</f>
        <v>0</v>
      </c>
    </row>
    <row r="641" spans="1:15">
      <c r="A641">
        <f>+IF(MAX(A$4:A638)&gt;=A$1,0,MAX(A$4:A638)+1)</f>
        <v>0</v>
      </c>
      <c r="B641">
        <f t="shared" si="646"/>
        <v>0</v>
      </c>
      <c r="C641" s="121">
        <f>IF(A641=0,0,+spisak!A$4)</f>
        <v>0</v>
      </c>
      <c r="D641">
        <f>IF(A641=0,0,+spisak!C$4)</f>
        <v>0</v>
      </c>
      <c r="E641" s="169">
        <f>IF(A641=0,0,+spisak!#REF!)</f>
        <v>0</v>
      </c>
      <c r="F641">
        <f>IF(A641=0,0,+VLOOKUP($A641,'по изворима и контима'!$A$12:D$499,4,FALSE))</f>
        <v>0</v>
      </c>
      <c r="G641">
        <f>IF(A641=0,0,+VLOOKUP($A641,'по изворима и контима'!$A$12:G$499,5,FALSE))</f>
        <v>0</v>
      </c>
      <c r="H641">
        <f>IF(A641=0,0,+VLOOKUP($A641,'по изворима и контима'!$A$12:H$499,6,FALSE))</f>
        <v>0</v>
      </c>
      <c r="I641">
        <f>IF(A641=0,0,+VLOOKUP($A641,'по изворима и контима'!$A$12:H$499,7,FALSE))</f>
        <v>0</v>
      </c>
      <c r="J641">
        <f>IF(A641=0,0,+VLOOKUP($A641,'по изворима и контима'!$A$12:I$499,8,FALSE))</f>
        <v>0</v>
      </c>
      <c r="K641">
        <f>IF(B641=0,0,+VLOOKUP($A641,'по изворима и контима'!$A$12:J$499,9,FALSE))</f>
        <v>0</v>
      </c>
      <c r="L641">
        <f>IF($A641=0,0,+VLOOKUP($F641,spisak!$C$11:$F$30,3,FALSE))</f>
        <v>0</v>
      </c>
      <c r="M641">
        <f>IF($A641=0,0,+VLOOKUP($F641,spisak!$C$11:$F$30,4,FALSE))</f>
        <v>0</v>
      </c>
      <c r="N641" s="140">
        <f t="shared" ref="N641" si="710">+IF(A641=0,0,"do 2015")</f>
        <v>0</v>
      </c>
      <c r="O641" s="122">
        <f>IF(A641=0,0,+VLOOKUP($A641,'по изворима и контима'!$A$12:L$499,COLUMN('по изворима и контима'!J:J),FALSE))</f>
        <v>0</v>
      </c>
    </row>
    <row r="642" spans="1:15">
      <c r="A642">
        <f t="shared" ref="A642:A647" si="711">+A641</f>
        <v>0</v>
      </c>
      <c r="B642">
        <f t="shared" si="646"/>
        <v>0</v>
      </c>
      <c r="C642" s="121">
        <f>IF(A642=0,0,+spisak!A$4)</f>
        <v>0</v>
      </c>
      <c r="D642">
        <f>IF(A642=0,0,+spisak!C$4)</f>
        <v>0</v>
      </c>
      <c r="E642" s="169">
        <f>IF(A642=0,0,+spisak!#REF!)</f>
        <v>0</v>
      </c>
      <c r="F642">
        <f>IF(A642=0,0,+VLOOKUP($A642,'по изворима и контима'!$A$12:D$499,4,FALSE))</f>
        <v>0</v>
      </c>
      <c r="G642">
        <f>IF(A642=0,0,+VLOOKUP($A642,'по изворима и контима'!$A$12:G$499,5,FALSE))</f>
        <v>0</v>
      </c>
      <c r="H642">
        <f>IF(A642=0,0,+VLOOKUP($A642,'по изворима и контима'!$A$12:H$499,6,FALSE))</f>
        <v>0</v>
      </c>
      <c r="I642">
        <f>IF(A642=0,0,+VLOOKUP($A642,'по изворима и контима'!$A$12:H$499,7,FALSE))</f>
        <v>0</v>
      </c>
      <c r="J642">
        <f>IF(A642=0,0,+VLOOKUP($A642,'по изворима и контима'!$A$12:I$499,8,FALSE))</f>
        <v>0</v>
      </c>
      <c r="K642">
        <f>IF(B642=0,0,+VLOOKUP($A642,'по изворима и контима'!$A$12:J$499,9,FALSE))</f>
        <v>0</v>
      </c>
      <c r="L642">
        <f>IF($A642=0,0,+VLOOKUP($F642,spisak!$C$11:$F$30,3,FALSE))</f>
        <v>0</v>
      </c>
      <c r="M642">
        <f>IF($A642=0,0,+VLOOKUP($F642,spisak!$C$11:$F$30,4,FALSE))</f>
        <v>0</v>
      </c>
      <c r="N642" s="140">
        <f t="shared" ref="N642" si="712">+IF(A642=0,0,"2016-plan")</f>
        <v>0</v>
      </c>
      <c r="O642" s="122">
        <f>IF(A642=0,0,+VLOOKUP($A642,'по изворима и контима'!$A$12:R$499,COLUMN('по изворима и контима'!K:K),FALSE))</f>
        <v>0</v>
      </c>
    </row>
    <row r="643" spans="1:15">
      <c r="A643">
        <f t="shared" si="711"/>
        <v>0</v>
      </c>
      <c r="B643">
        <f t="shared" si="646"/>
        <v>0</v>
      </c>
      <c r="C643" s="121">
        <f>IF(A643=0,0,+spisak!A$4)</f>
        <v>0</v>
      </c>
      <c r="D643">
        <f>IF(A643=0,0,+spisak!C$4)</f>
        <v>0</v>
      </c>
      <c r="E643" s="169">
        <f>IF(A643=0,0,+spisak!#REF!)</f>
        <v>0</v>
      </c>
      <c r="F643">
        <f>IF(A643=0,0,+VLOOKUP($A643,'по изворима и контима'!$A$12:D$499,4,FALSE))</f>
        <v>0</v>
      </c>
      <c r="G643">
        <f>IF(A643=0,0,+VLOOKUP($A643,'по изворима и контима'!$A$12:G$499,5,FALSE))</f>
        <v>0</v>
      </c>
      <c r="H643">
        <f>IF(A643=0,0,+VLOOKUP($A643,'по изворима и контима'!$A$12:H$499,6,FALSE))</f>
        <v>0</v>
      </c>
      <c r="I643">
        <f>IF(A643=0,0,+VLOOKUP($A643,'по изворима и контима'!$A$12:H$499,7,FALSE))</f>
        <v>0</v>
      </c>
      <c r="J643">
        <f>IF(A643=0,0,+VLOOKUP($A643,'по изворима и контима'!$A$12:I$499,8,FALSE))</f>
        <v>0</v>
      </c>
      <c r="K643">
        <f>IF(B643=0,0,+VLOOKUP($A643,'по изворима и контима'!$A$12:J$499,9,FALSE))</f>
        <v>0</v>
      </c>
      <c r="L643">
        <f>IF($A643=0,0,+VLOOKUP($F643,spisak!$C$11:$F$30,3,FALSE))</f>
        <v>0</v>
      </c>
      <c r="M643">
        <f>IF($A643=0,0,+VLOOKUP($F643,spisak!$C$11:$F$30,4,FALSE))</f>
        <v>0</v>
      </c>
      <c r="N643" s="140">
        <f t="shared" ref="N643" si="713">+IF(A643=0,0,"2016-procena")</f>
        <v>0</v>
      </c>
      <c r="O643" s="122">
        <f>IF(A643=0,0,+VLOOKUP($A643,'по изворима и контима'!$A$12:R$499,COLUMN('по изворима и контима'!L:L),FALSE))</f>
        <v>0</v>
      </c>
    </row>
    <row r="644" spans="1:15">
      <c r="A644">
        <f t="shared" si="711"/>
        <v>0</v>
      </c>
      <c r="B644">
        <f t="shared" si="646"/>
        <v>0</v>
      </c>
      <c r="C644" s="121">
        <f>IF(A644=0,0,+spisak!A$4)</f>
        <v>0</v>
      </c>
      <c r="D644">
        <f>IF(A644=0,0,+spisak!C$4)</f>
        <v>0</v>
      </c>
      <c r="E644" s="169">
        <f>IF(A644=0,0,+spisak!#REF!)</f>
        <v>0</v>
      </c>
      <c r="F644">
        <f>IF(A644=0,0,+VLOOKUP($A644,'по изворима и контима'!$A$12:D$499,4,FALSE))</f>
        <v>0</v>
      </c>
      <c r="G644">
        <f>IF(A644=0,0,+VLOOKUP($A644,'по изворима и контима'!$A$12:G$499,5,FALSE))</f>
        <v>0</v>
      </c>
      <c r="H644">
        <f>IF(A644=0,0,+VLOOKUP($A644,'по изворима и контима'!$A$12:H$499,6,FALSE))</f>
        <v>0</v>
      </c>
      <c r="I644">
        <f>IF(A644=0,0,+VLOOKUP($A644,'по изворима и контима'!$A$12:H$499,7,FALSE))</f>
        <v>0</v>
      </c>
      <c r="J644">
        <f>IF(A644=0,0,+VLOOKUP($A644,'по изворима и контима'!$A$12:I$499,8,FALSE))</f>
        <v>0</v>
      </c>
      <c r="K644">
        <f>IF(B644=0,0,+VLOOKUP($A644,'по изворима и контима'!$A$12:J$499,9,FALSE))</f>
        <v>0</v>
      </c>
      <c r="L644">
        <f>IF($A644=0,0,+VLOOKUP($F644,spisak!$C$11:$F$30,3,FALSE))</f>
        <v>0</v>
      </c>
      <c r="M644">
        <f>IF($A644=0,0,+VLOOKUP($F644,spisak!$C$11:$F$30,4,FALSE))</f>
        <v>0</v>
      </c>
      <c r="N644" s="140">
        <f t="shared" ref="N644" si="714">+IF(A644=0,0,"2017")</f>
        <v>0</v>
      </c>
      <c r="O644" s="122">
        <f>IF(A644=0,0,+VLOOKUP($A644,'по изворима и контима'!$A$12:R$499,COLUMN('по изворима и контима'!M:M),FALSE))</f>
        <v>0</v>
      </c>
    </row>
    <row r="645" spans="1:15">
      <c r="A645">
        <f t="shared" si="711"/>
        <v>0</v>
      </c>
      <c r="B645">
        <f t="shared" si="646"/>
        <v>0</v>
      </c>
      <c r="C645" s="121">
        <f>IF(A645=0,0,+spisak!A$4)</f>
        <v>0</v>
      </c>
      <c r="D645">
        <f>IF(A645=0,0,+spisak!C$4)</f>
        <v>0</v>
      </c>
      <c r="E645" s="169">
        <f>IF(A645=0,0,+spisak!#REF!)</f>
        <v>0</v>
      </c>
      <c r="F645">
        <f>IF(A645=0,0,+VLOOKUP($A645,'по изворима и контима'!$A$12:D$499,4,FALSE))</f>
        <v>0</v>
      </c>
      <c r="G645">
        <f>IF(A645=0,0,+VLOOKUP($A645,'по изворима и контима'!$A$12:G$499,5,FALSE))</f>
        <v>0</v>
      </c>
      <c r="H645">
        <f>IF(A645=0,0,+VLOOKUP($A645,'по изворима и контима'!$A$12:H$499,6,FALSE))</f>
        <v>0</v>
      </c>
      <c r="I645">
        <f>IF(A645=0,0,+VLOOKUP($A645,'по изворима и контима'!$A$12:H$499,7,FALSE))</f>
        <v>0</v>
      </c>
      <c r="J645">
        <f>IF(A645=0,0,+VLOOKUP($A645,'по изворима и контима'!$A$12:I$499,8,FALSE))</f>
        <v>0</v>
      </c>
      <c r="K645">
        <f>IF(B645=0,0,+VLOOKUP($A645,'по изворима и контима'!$A$12:J$499,9,FALSE))</f>
        <v>0</v>
      </c>
      <c r="L645">
        <f>IF($A645=0,0,+VLOOKUP($F645,spisak!$C$11:$F$30,3,FALSE))</f>
        <v>0</v>
      </c>
      <c r="M645">
        <f>IF($A645=0,0,+VLOOKUP($F645,spisak!$C$11:$F$30,4,FALSE))</f>
        <v>0</v>
      </c>
      <c r="N645" s="140">
        <f t="shared" ref="N645" si="715">+IF(A645=0,0,"2018")</f>
        <v>0</v>
      </c>
      <c r="O645" s="122">
        <f>IF(C645=0,0,+VLOOKUP($A645,'по изворима и контима'!$A$12:R$499,COLUMN('по изворима и контима'!N:N),FALSE))</f>
        <v>0</v>
      </c>
    </row>
    <row r="646" spans="1:15">
      <c r="A646">
        <f t="shared" si="711"/>
        <v>0</v>
      </c>
      <c r="B646">
        <f t="shared" si="646"/>
        <v>0</v>
      </c>
      <c r="C646" s="121">
        <f>IF(A646=0,0,+spisak!A$4)</f>
        <v>0</v>
      </c>
      <c r="D646">
        <f>IF(A646=0,0,+spisak!C$4)</f>
        <v>0</v>
      </c>
      <c r="E646" s="169">
        <f>IF(A646=0,0,+spisak!#REF!)</f>
        <v>0</v>
      </c>
      <c r="F646">
        <f>IF(A646=0,0,+VLOOKUP($A646,'по изворима и контима'!$A$12:D$499,4,FALSE))</f>
        <v>0</v>
      </c>
      <c r="G646">
        <f>IF(A646=0,0,+VLOOKUP($A646,'по изворима и контима'!$A$12:G$499,5,FALSE))</f>
        <v>0</v>
      </c>
      <c r="H646">
        <f>IF(A646=0,0,+VLOOKUP($A646,'по изворима и контима'!$A$12:H$499,6,FALSE))</f>
        <v>0</v>
      </c>
      <c r="I646">
        <f>IF(A646=0,0,+VLOOKUP($A646,'по изворима и контима'!$A$12:H$499,7,FALSE))</f>
        <v>0</v>
      </c>
      <c r="J646">
        <f>IF(A646=0,0,+VLOOKUP($A646,'по изворима и контима'!$A$12:I$499,8,FALSE))</f>
        <v>0</v>
      </c>
      <c r="K646">
        <f>IF(B646=0,0,+VLOOKUP($A646,'по изворима и контима'!$A$12:J$499,9,FALSE))</f>
        <v>0</v>
      </c>
      <c r="L646">
        <f>IF($A646=0,0,+VLOOKUP($F646,spisak!$C$11:$F$30,3,FALSE))</f>
        <v>0</v>
      </c>
      <c r="M646">
        <f>IF($A646=0,0,+VLOOKUP($F646,spisak!$C$11:$F$30,4,FALSE))</f>
        <v>0</v>
      </c>
      <c r="N646" s="140">
        <f t="shared" ref="N646" si="716">+IF(A646=0,0,"2019")</f>
        <v>0</v>
      </c>
      <c r="O646" s="122">
        <f>IF(C646=0,0,+VLOOKUP($A646,'по изворима и контима'!$A$12:R$499,COLUMN('по изворима и контима'!O:O),FALSE))</f>
        <v>0</v>
      </c>
    </row>
    <row r="647" spans="1:15">
      <c r="A647">
        <f t="shared" si="711"/>
        <v>0</v>
      </c>
      <c r="B647">
        <f t="shared" si="646"/>
        <v>0</v>
      </c>
      <c r="C647" s="121">
        <f>IF(A647=0,0,+spisak!A$4)</f>
        <v>0</v>
      </c>
      <c r="D647">
        <f>IF(A647=0,0,+spisak!C$4)</f>
        <v>0</v>
      </c>
      <c r="E647" s="169">
        <f>IF(A647=0,0,+spisak!#REF!)</f>
        <v>0</v>
      </c>
      <c r="F647">
        <f>IF(A647=0,0,+VLOOKUP($A647,'по изворима и контима'!$A$12:D$499,4,FALSE))</f>
        <v>0</v>
      </c>
      <c r="G647">
        <f>IF(A647=0,0,+VLOOKUP($A647,'по изворима и контима'!$A$12:G$499,5,FALSE))</f>
        <v>0</v>
      </c>
      <c r="H647">
        <f>IF(A647=0,0,+VLOOKUP($A647,'по изворима и контима'!$A$12:H$499,6,FALSE))</f>
        <v>0</v>
      </c>
      <c r="I647">
        <f>IF(A647=0,0,+VLOOKUP($A647,'по изворима и контима'!$A$12:H$499,7,FALSE))</f>
        <v>0</v>
      </c>
      <c r="J647">
        <f>IF(A647=0,0,+VLOOKUP($A647,'по изворима и контима'!$A$12:I$499,8,FALSE))</f>
        <v>0</v>
      </c>
      <c r="K647">
        <f>IF(B647=0,0,+VLOOKUP($A647,'по изворима и контима'!$A$12:J$499,9,FALSE))</f>
        <v>0</v>
      </c>
      <c r="L647">
        <f>IF($A647=0,0,+VLOOKUP($F647,spisak!$C$11:$F$30,3,FALSE))</f>
        <v>0</v>
      </c>
      <c r="M647">
        <f>IF($A647=0,0,+VLOOKUP($F647,spisak!$C$11:$F$30,4,FALSE))</f>
        <v>0</v>
      </c>
      <c r="N647" s="140">
        <f t="shared" ref="N647" si="717">+IF(A647=0,0,"nakon 2019")</f>
        <v>0</v>
      </c>
      <c r="O647" s="122">
        <f>IF(C647=0,0,+VLOOKUP($A647,'по изворима и контима'!$A$12:R$499,COLUMN('по изворима и контима'!P:P),FALSE))</f>
        <v>0</v>
      </c>
    </row>
    <row r="648" spans="1:15">
      <c r="O648" s="140"/>
    </row>
    <row r="649" spans="1:15">
      <c r="O649" s="140"/>
    </row>
    <row r="650" spans="1:15">
      <c r="O650" s="140"/>
    </row>
    <row r="651" spans="1:15">
      <c r="O651" s="140"/>
    </row>
    <row r="652" spans="1:15">
      <c r="O652" s="140"/>
    </row>
    <row r="653" spans="1:15">
      <c r="O653" s="140"/>
    </row>
    <row r="654" spans="1:15">
      <c r="O654" s="140"/>
    </row>
    <row r="655" spans="1:15">
      <c r="O655" s="140"/>
    </row>
    <row r="656" spans="1:15">
      <c r="O656" s="140"/>
    </row>
    <row r="657" spans="15:15">
      <c r="O657" s="140"/>
    </row>
    <row r="658" spans="15:15">
      <c r="O658" s="140"/>
    </row>
    <row r="659" spans="15:15">
      <c r="O659" s="140"/>
    </row>
    <row r="660" spans="15:15">
      <c r="O660" s="140"/>
    </row>
    <row r="661" spans="15:15">
      <c r="O661" s="140"/>
    </row>
    <row r="662" spans="15:15">
      <c r="O662" s="140"/>
    </row>
    <row r="663" spans="15:15">
      <c r="O663" s="140"/>
    </row>
    <row r="664" spans="15:15">
      <c r="O664" s="140"/>
    </row>
    <row r="665" spans="15:15">
      <c r="O665" s="140"/>
    </row>
    <row r="666" spans="15:15">
      <c r="O666" s="140"/>
    </row>
    <row r="667" spans="15:15">
      <c r="O667" s="140"/>
    </row>
    <row r="668" spans="15:15">
      <c r="O668" s="140"/>
    </row>
    <row r="669" spans="15:15">
      <c r="O669" s="140"/>
    </row>
    <row r="670" spans="15:15">
      <c r="O670" s="140"/>
    </row>
    <row r="671" spans="15:15">
      <c r="O671" s="140"/>
    </row>
    <row r="672" spans="15:15">
      <c r="O672" s="140"/>
    </row>
    <row r="673" spans="15:15">
      <c r="O673" s="140"/>
    </row>
    <row r="674" spans="15:15">
      <c r="O674" s="140"/>
    </row>
    <row r="675" spans="15:15">
      <c r="O675" s="140"/>
    </row>
    <row r="676" spans="15:15">
      <c r="O676" s="140"/>
    </row>
    <row r="677" spans="15:15">
      <c r="O677" s="140"/>
    </row>
    <row r="678" spans="15:15">
      <c r="O678" s="140"/>
    </row>
    <row r="679" spans="15:15">
      <c r="O679" s="140"/>
    </row>
    <row r="680" spans="15:15">
      <c r="O680" s="140"/>
    </row>
    <row r="681" spans="15:15">
      <c r="O681" s="140"/>
    </row>
    <row r="682" spans="15:15">
      <c r="O682" s="140"/>
    </row>
    <row r="683" spans="15:15">
      <c r="O683" s="140"/>
    </row>
    <row r="684" spans="15:15">
      <c r="O684" s="140"/>
    </row>
    <row r="685" spans="15:15">
      <c r="O685" s="140"/>
    </row>
    <row r="686" spans="15:15">
      <c r="O686" s="140"/>
    </row>
    <row r="687" spans="15:15">
      <c r="O687" s="140"/>
    </row>
    <row r="688" spans="15:15">
      <c r="O688" s="140"/>
    </row>
    <row r="689" spans="15:15">
      <c r="O689" s="140"/>
    </row>
    <row r="690" spans="15:15">
      <c r="O690" s="140"/>
    </row>
  </sheetData>
  <conditionalFormatting sqref="O4:O647">
    <cfRule type="expression" dxfId="35" priority="1" stopIfTrue="1">
      <formula>$O$1=111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B4"/>
  <sheetViews>
    <sheetView workbookViewId="0">
      <selection activeCell="B4" sqref="B4"/>
    </sheetView>
  </sheetViews>
  <sheetFormatPr defaultRowHeight="15"/>
  <cols>
    <col min="1" max="1" width="9.140625" style="126"/>
    <col min="2" max="2" width="38.7109375" customWidth="1"/>
  </cols>
  <sheetData>
    <row r="2" spans="1:2">
      <c r="A2" s="126">
        <v>1</v>
      </c>
      <c r="B2" t="s">
        <v>800</v>
      </c>
    </row>
    <row r="3" spans="1:2">
      <c r="A3" s="126">
        <v>2</v>
      </c>
      <c r="B3" t="s">
        <v>802</v>
      </c>
    </row>
    <row r="4" spans="1:2">
      <c r="A4" s="126">
        <v>3</v>
      </c>
      <c r="B4" t="s">
        <v>801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2:D2"/>
  <sheetViews>
    <sheetView workbookViewId="0">
      <selection activeCell="A2" sqref="A2:XFD2"/>
    </sheetView>
  </sheetViews>
  <sheetFormatPr defaultRowHeight="15"/>
  <cols>
    <col min="1" max="1" width="16.85546875" customWidth="1"/>
    <col min="2" max="2" width="15.140625" customWidth="1"/>
    <col min="3" max="3" width="10.7109375" customWidth="1"/>
    <col min="4" max="4" width="14.7109375" customWidth="1"/>
  </cols>
  <sheetData>
    <row r="2" spans="1:4">
      <c r="A2" s="172"/>
      <c r="B2" s="172"/>
      <c r="C2" s="172"/>
      <c r="D2" s="17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W596"/>
  <sheetViews>
    <sheetView topLeftCell="E2" zoomScale="80" zoomScaleNormal="80" workbookViewId="0">
      <selection activeCell="N23" sqref="N23"/>
    </sheetView>
  </sheetViews>
  <sheetFormatPr defaultRowHeight="14.25"/>
  <cols>
    <col min="1" max="1" width="9.42578125" style="65" customWidth="1"/>
    <col min="2" max="3" width="35.28515625" style="65" hidden="1" customWidth="1"/>
    <col min="4" max="4" width="58.85546875" style="65" customWidth="1"/>
    <col min="5" max="6" width="15.7109375" style="65" customWidth="1"/>
    <col min="7" max="7" width="10.42578125" style="65" customWidth="1"/>
    <col min="8" max="8" width="11.5703125" style="65" customWidth="1"/>
    <col min="9" max="9" width="7.28515625" style="65" customWidth="1"/>
    <col min="10" max="10" width="16.42578125" style="65" customWidth="1"/>
    <col min="11" max="11" width="15" style="65" customWidth="1"/>
    <col min="12" max="17" width="16" style="65" customWidth="1"/>
    <col min="18" max="18" width="22.42578125" style="65" customWidth="1"/>
    <col min="19" max="19" width="19" style="65" customWidth="1"/>
    <col min="20" max="20" width="12" style="65" customWidth="1"/>
    <col min="21" max="21" width="20.5703125" style="65" customWidth="1"/>
    <col min="22" max="22" width="14.5703125" style="65" customWidth="1"/>
    <col min="23" max="23" width="13" style="65" customWidth="1"/>
    <col min="24" max="16384" width="9.140625" style="65"/>
  </cols>
  <sheetData>
    <row r="1" spans="1:23" ht="24" customHeight="1" thickBot="1">
      <c r="A1" s="225" t="s">
        <v>729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7"/>
      <c r="Q1" s="173"/>
    </row>
    <row r="2" spans="1:23" ht="18.75" thickBot="1">
      <c r="A2" s="237" t="s">
        <v>779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9"/>
      <c r="Q2" s="174"/>
    </row>
    <row r="3" spans="1:23" ht="15" thickBot="1">
      <c r="A3" s="233" t="s">
        <v>456</v>
      </c>
      <c r="B3" s="234"/>
      <c r="C3" s="234"/>
      <c r="D3" s="234"/>
      <c r="E3" s="171"/>
      <c r="F3" s="171"/>
      <c r="I3" s="66"/>
      <c r="J3" s="66"/>
      <c r="K3" s="66"/>
      <c r="L3" s="66"/>
      <c r="M3" s="67"/>
      <c r="N3" s="67"/>
      <c r="O3" s="67"/>
    </row>
    <row r="4" spans="1:23" ht="16.5" thickBot="1">
      <c r="A4" s="128">
        <f>spisak!$A$4</f>
        <v>0</v>
      </c>
      <c r="C4" s="231" t="str">
        <f>spisak!$C$4</f>
        <v/>
      </c>
      <c r="D4" s="232"/>
      <c r="E4" s="232"/>
      <c r="F4" s="232"/>
      <c r="G4" s="232"/>
      <c r="H4" s="232"/>
      <c r="I4" s="232"/>
      <c r="J4" s="170"/>
      <c r="K4" s="166"/>
      <c r="L4" s="66"/>
    </row>
    <row r="5" spans="1:23" ht="15" thickBot="1">
      <c r="A5" s="235"/>
      <c r="B5" s="236"/>
      <c r="C5" s="236"/>
      <c r="D5" s="236"/>
      <c r="E5" s="171"/>
      <c r="F5" s="171"/>
      <c r="I5" s="66"/>
      <c r="J5" s="66"/>
      <c r="K5" s="66"/>
      <c r="L5" s="66"/>
    </row>
    <row r="6" spans="1:23" ht="15">
      <c r="L6" s="68">
        <f>spisak!K$6</f>
        <v>0</v>
      </c>
      <c r="M6" s="69">
        <f>spisak!L$6</f>
        <v>0</v>
      </c>
      <c r="N6" s="69">
        <f>spisak!M$6</f>
        <v>0</v>
      </c>
      <c r="O6" s="69">
        <f>spisak!N$6</f>
        <v>0</v>
      </c>
      <c r="P6" s="70">
        <f>spisak!O$6</f>
        <v>0</v>
      </c>
      <c r="Q6" s="175"/>
      <c r="R6" s="71"/>
    </row>
    <row r="7" spans="1:23" ht="15" thickBot="1">
      <c r="A7" s="65">
        <f>+MAX(A12:A497)</f>
        <v>20</v>
      </c>
      <c r="L7" s="72">
        <f>SUM(L12:L49)</f>
        <v>0</v>
      </c>
      <c r="M7" s="72">
        <f>SUM(M12:M49)</f>
        <v>0</v>
      </c>
      <c r="N7" s="72">
        <f>SUM(N12:N49)</f>
        <v>0</v>
      </c>
      <c r="O7" s="72">
        <f>SUM(O12:O49)</f>
        <v>0</v>
      </c>
      <c r="P7" s="72">
        <f>SUM(P12:P49)</f>
        <v>0</v>
      </c>
      <c r="Q7" s="175"/>
    </row>
    <row r="8" spans="1:23" ht="15">
      <c r="A8" s="65">
        <f>27*spisak!A8</f>
        <v>0</v>
      </c>
      <c r="L8" s="161" t="s">
        <v>803</v>
      </c>
      <c r="M8" s="74"/>
      <c r="N8" s="75"/>
    </row>
    <row r="9" spans="1:23" ht="60">
      <c r="A9" s="59" t="s">
        <v>278</v>
      </c>
      <c r="B9" s="88"/>
      <c r="C9" s="88"/>
      <c r="D9" s="59" t="s">
        <v>122</v>
      </c>
      <c r="E9" s="153" t="s">
        <v>787</v>
      </c>
      <c r="F9" s="152" t="s">
        <v>788</v>
      </c>
      <c r="G9" s="59" t="s">
        <v>674</v>
      </c>
      <c r="H9" s="59" t="s">
        <v>675</v>
      </c>
      <c r="I9" s="60" t="s">
        <v>276</v>
      </c>
      <c r="J9" s="59" t="s">
        <v>797</v>
      </c>
      <c r="K9" s="59" t="s">
        <v>811</v>
      </c>
      <c r="L9" s="59" t="s">
        <v>812</v>
      </c>
      <c r="M9" s="59" t="s">
        <v>718</v>
      </c>
      <c r="N9" s="59" t="s">
        <v>778</v>
      </c>
      <c r="O9" s="59" t="s">
        <v>798</v>
      </c>
      <c r="P9" s="59" t="s">
        <v>799</v>
      </c>
      <c r="Q9" s="59" t="s">
        <v>809</v>
      </c>
      <c r="R9" s="59" t="s">
        <v>806</v>
      </c>
      <c r="S9" s="59" t="s">
        <v>807</v>
      </c>
      <c r="T9" s="59" t="s">
        <v>810</v>
      </c>
      <c r="U9" s="59" t="s">
        <v>808</v>
      </c>
      <c r="V9" s="59" t="s">
        <v>813</v>
      </c>
      <c r="W9" s="59" t="s">
        <v>804</v>
      </c>
    </row>
    <row r="10" spans="1:23" ht="15">
      <c r="A10" s="77">
        <v>1</v>
      </c>
      <c r="B10" s="89"/>
      <c r="C10" s="89"/>
      <c r="D10" s="90" t="s">
        <v>275</v>
      </c>
      <c r="E10" s="90" t="s">
        <v>277</v>
      </c>
      <c r="F10" s="90" t="s">
        <v>452</v>
      </c>
      <c r="G10" s="90" t="s">
        <v>453</v>
      </c>
      <c r="H10" s="90" t="s">
        <v>454</v>
      </c>
      <c r="I10" s="90" t="s">
        <v>116</v>
      </c>
      <c r="J10" s="90" t="s">
        <v>605</v>
      </c>
      <c r="K10" s="90" t="s">
        <v>633</v>
      </c>
      <c r="L10" s="90" t="s">
        <v>634</v>
      </c>
      <c r="M10" s="90" t="s">
        <v>636</v>
      </c>
      <c r="N10" s="90" t="s">
        <v>789</v>
      </c>
      <c r="O10" s="90" t="s">
        <v>790</v>
      </c>
      <c r="P10" s="90" t="s">
        <v>791</v>
      </c>
      <c r="Q10" s="90" t="s">
        <v>805</v>
      </c>
      <c r="R10" s="90">
        <v>16</v>
      </c>
      <c r="S10" s="90">
        <v>17</v>
      </c>
      <c r="T10" s="90">
        <v>18</v>
      </c>
      <c r="U10" s="90">
        <v>19</v>
      </c>
      <c r="V10" s="90">
        <v>20</v>
      </c>
      <c r="W10" s="90">
        <v>21</v>
      </c>
    </row>
    <row r="11" spans="1:23" ht="15">
      <c r="A11" s="91"/>
      <c r="B11" s="91"/>
      <c r="C11" s="91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3"/>
      <c r="O11" s="93"/>
      <c r="P11" s="93"/>
      <c r="Q11" s="93"/>
      <c r="R11" s="93"/>
      <c r="S11" s="93"/>
      <c r="T11" s="93"/>
      <c r="U11" s="93"/>
      <c r="V11" s="93"/>
      <c r="W11" s="93"/>
    </row>
    <row r="12" spans="1:23" ht="15">
      <c r="A12" s="99">
        <v>1</v>
      </c>
      <c r="B12" s="100" t="e">
        <f>VLOOKUP(D12,spisak!$C$11:$D$30,2,FALSE)</f>
        <v>#N/A</v>
      </c>
      <c r="C12" s="100" t="e">
        <f>CONCATENATE(B12,RIGHT(CONCATENATE("0",A12),2))</f>
        <v>#N/A</v>
      </c>
      <c r="D12" s="107"/>
      <c r="E12" s="154"/>
      <c r="F12" s="154"/>
      <c r="G12" s="158" t="str">
        <f t="shared" ref="G12:G31" si="0">IF(ISBLANK(H12)=TRUE,"",+VALUE(LEFT(H12,3)))</f>
        <v/>
      </c>
      <c r="H12" s="101"/>
      <c r="I12" s="102"/>
      <c r="J12" s="162"/>
      <c r="K12" s="162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</row>
    <row r="13" spans="1:23" ht="15">
      <c r="A13" s="104">
        <f>A12+1</f>
        <v>2</v>
      </c>
      <c r="B13" s="105" t="e">
        <f>VLOOKUP(D13,spisak!$C$11:$D$30,2,FALSE)</f>
        <v>#N/A</v>
      </c>
      <c r="C13" s="105" t="e">
        <f t="shared" ref="C13:C31" si="1">CONCATENATE(B13,RIGHT(CONCATENATE("0",A13),2))</f>
        <v>#N/A</v>
      </c>
      <c r="D13" s="168"/>
      <c r="E13" s="155"/>
      <c r="F13" s="155"/>
      <c r="G13" s="159" t="str">
        <f t="shared" si="0"/>
        <v/>
      </c>
      <c r="H13" s="106"/>
      <c r="I13" s="96"/>
      <c r="J13" s="163"/>
      <c r="K13" s="163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</row>
    <row r="14" spans="1:23" ht="15">
      <c r="A14" s="99">
        <f t="shared" ref="A14:A31" si="2">A13+1</f>
        <v>3</v>
      </c>
      <c r="B14" s="100" t="e">
        <f>VLOOKUP(D14,spisak!$C$11:$D$30,2,FALSE)</f>
        <v>#N/A</v>
      </c>
      <c r="C14" s="100" t="e">
        <f t="shared" si="1"/>
        <v>#N/A</v>
      </c>
      <c r="D14" s="107"/>
      <c r="E14" s="154"/>
      <c r="F14" s="154"/>
      <c r="G14" s="158" t="str">
        <f t="shared" si="0"/>
        <v/>
      </c>
      <c r="H14" s="101"/>
      <c r="I14" s="102"/>
      <c r="J14" s="162"/>
      <c r="K14" s="162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</row>
    <row r="15" spans="1:23" ht="15">
      <c r="A15" s="104">
        <f t="shared" si="2"/>
        <v>4</v>
      </c>
      <c r="B15" s="105" t="e">
        <f>VLOOKUP(D15,spisak!$C$11:$D$30,2,FALSE)</f>
        <v>#N/A</v>
      </c>
      <c r="C15" s="105" t="e">
        <f t="shared" si="1"/>
        <v>#N/A</v>
      </c>
      <c r="D15" s="58"/>
      <c r="E15" s="156"/>
      <c r="F15" s="156"/>
      <c r="G15" s="159" t="str">
        <f t="shared" si="0"/>
        <v/>
      </c>
      <c r="H15" s="106"/>
      <c r="I15" s="106"/>
      <c r="J15" s="164"/>
      <c r="K15" s="164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</row>
    <row r="16" spans="1:23" ht="15">
      <c r="A16" s="99">
        <f t="shared" si="2"/>
        <v>5</v>
      </c>
      <c r="B16" s="100" t="e">
        <f>VLOOKUP(D16,spisak!$C$11:$D$30,2,FALSE)</f>
        <v>#N/A</v>
      </c>
      <c r="C16" s="100" t="e">
        <f t="shared" si="1"/>
        <v>#N/A</v>
      </c>
      <c r="D16" s="107"/>
      <c r="E16" s="157"/>
      <c r="F16" s="157"/>
      <c r="G16" s="158" t="str">
        <f t="shared" si="0"/>
        <v/>
      </c>
      <c r="H16" s="101"/>
      <c r="I16" s="101"/>
      <c r="J16" s="165"/>
      <c r="K16" s="165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</row>
    <row r="17" spans="1:23" ht="27" customHeight="1">
      <c r="A17" s="104">
        <f t="shared" si="2"/>
        <v>6</v>
      </c>
      <c r="B17" s="105" t="e">
        <f>VLOOKUP(D17,spisak!$C$11:$D$30,2,FALSE)</f>
        <v>#N/A</v>
      </c>
      <c r="C17" s="105" t="e">
        <f t="shared" si="1"/>
        <v>#N/A</v>
      </c>
      <c r="D17" s="58"/>
      <c r="E17" s="156"/>
      <c r="F17" s="156"/>
      <c r="G17" s="159" t="str">
        <f t="shared" si="0"/>
        <v/>
      </c>
      <c r="H17" s="106"/>
      <c r="I17" s="106"/>
      <c r="J17" s="164"/>
      <c r="K17" s="164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</row>
    <row r="18" spans="1:23" ht="27" customHeight="1">
      <c r="A18" s="99">
        <f t="shared" si="2"/>
        <v>7</v>
      </c>
      <c r="B18" s="100" t="e">
        <f>VLOOKUP(D18,spisak!$C$11:$D$30,2,FALSE)</f>
        <v>#N/A</v>
      </c>
      <c r="C18" s="100" t="e">
        <f t="shared" si="1"/>
        <v>#N/A</v>
      </c>
      <c r="D18" s="107"/>
      <c r="E18" s="157"/>
      <c r="F18" s="157"/>
      <c r="G18" s="158" t="str">
        <f t="shared" si="0"/>
        <v/>
      </c>
      <c r="H18" s="101"/>
      <c r="I18" s="101"/>
      <c r="J18" s="165"/>
      <c r="K18" s="165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</row>
    <row r="19" spans="1:23" ht="27" customHeight="1">
      <c r="A19" s="104">
        <f t="shared" si="2"/>
        <v>8</v>
      </c>
      <c r="B19" s="105" t="e">
        <f>VLOOKUP(D19,spisak!$C$11:$D$30,2,FALSE)</f>
        <v>#N/A</v>
      </c>
      <c r="C19" s="105" t="e">
        <f t="shared" si="1"/>
        <v>#N/A</v>
      </c>
      <c r="D19" s="58"/>
      <c r="E19" s="156"/>
      <c r="F19" s="156"/>
      <c r="G19" s="159" t="str">
        <f t="shared" si="0"/>
        <v/>
      </c>
      <c r="H19" s="106"/>
      <c r="I19" s="106"/>
      <c r="J19" s="164"/>
      <c r="K19" s="164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</row>
    <row r="20" spans="1:23" ht="27" customHeight="1">
      <c r="A20" s="99">
        <f t="shared" si="2"/>
        <v>9</v>
      </c>
      <c r="B20" s="100" t="e">
        <f>VLOOKUP(D20,spisak!$C$11:$D$30,2,FALSE)</f>
        <v>#N/A</v>
      </c>
      <c r="C20" s="100" t="e">
        <f t="shared" si="1"/>
        <v>#N/A</v>
      </c>
      <c r="D20" s="107"/>
      <c r="E20" s="157"/>
      <c r="F20" s="157"/>
      <c r="G20" s="158" t="str">
        <f t="shared" si="0"/>
        <v/>
      </c>
      <c r="H20" s="101"/>
      <c r="I20" s="101"/>
      <c r="J20" s="165"/>
      <c r="K20" s="165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</row>
    <row r="21" spans="1:23" ht="27" customHeight="1">
      <c r="A21" s="104">
        <f t="shared" si="2"/>
        <v>10</v>
      </c>
      <c r="B21" s="105" t="e">
        <f>VLOOKUP(D21,spisak!$C$11:$D$30,2,FALSE)</f>
        <v>#N/A</v>
      </c>
      <c r="C21" s="105" t="e">
        <f t="shared" si="1"/>
        <v>#N/A</v>
      </c>
      <c r="D21" s="58"/>
      <c r="E21" s="156"/>
      <c r="F21" s="156"/>
      <c r="G21" s="159" t="str">
        <f t="shared" si="0"/>
        <v/>
      </c>
      <c r="H21" s="106"/>
      <c r="I21" s="106"/>
      <c r="J21" s="164"/>
      <c r="K21" s="164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</row>
    <row r="22" spans="1:23" ht="27" customHeight="1">
      <c r="A22" s="99">
        <f t="shared" si="2"/>
        <v>11</v>
      </c>
      <c r="B22" s="100" t="e">
        <f>VLOOKUP(D22,spisak!$C$11:$D$30,2,FALSE)</f>
        <v>#N/A</v>
      </c>
      <c r="C22" s="100" t="e">
        <f t="shared" si="1"/>
        <v>#N/A</v>
      </c>
      <c r="D22" s="107"/>
      <c r="E22" s="157"/>
      <c r="F22" s="157"/>
      <c r="G22" s="158" t="str">
        <f t="shared" si="0"/>
        <v/>
      </c>
      <c r="H22" s="101"/>
      <c r="I22" s="101"/>
      <c r="J22" s="165"/>
      <c r="K22" s="165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</row>
    <row r="23" spans="1:23" ht="27" customHeight="1">
      <c r="A23" s="104">
        <f t="shared" si="2"/>
        <v>12</v>
      </c>
      <c r="B23" s="105" t="e">
        <f>VLOOKUP(D23,spisak!$C$11:$D$30,2,FALSE)</f>
        <v>#N/A</v>
      </c>
      <c r="C23" s="105" t="e">
        <f t="shared" si="1"/>
        <v>#N/A</v>
      </c>
      <c r="D23" s="98"/>
      <c r="E23" s="155"/>
      <c r="F23" s="155"/>
      <c r="G23" s="159" t="str">
        <f t="shared" si="0"/>
        <v/>
      </c>
      <c r="H23" s="106"/>
      <c r="I23" s="96"/>
      <c r="J23" s="163"/>
      <c r="K23" s="163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</row>
    <row r="24" spans="1:23" ht="27" customHeight="1">
      <c r="A24" s="99">
        <f t="shared" si="2"/>
        <v>13</v>
      </c>
      <c r="B24" s="100" t="e">
        <f>VLOOKUP(D24,spisak!$C$11:$D$30,2,FALSE)</f>
        <v>#N/A</v>
      </c>
      <c r="C24" s="100" t="e">
        <f t="shared" si="1"/>
        <v>#N/A</v>
      </c>
      <c r="D24" s="107"/>
      <c r="E24" s="154"/>
      <c r="F24" s="154"/>
      <c r="G24" s="158" t="str">
        <f t="shared" si="0"/>
        <v/>
      </c>
      <c r="H24" s="101"/>
      <c r="I24" s="102"/>
      <c r="J24" s="162"/>
      <c r="K24" s="162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</row>
    <row r="25" spans="1:23" ht="27" customHeight="1">
      <c r="A25" s="104">
        <f t="shared" si="2"/>
        <v>14</v>
      </c>
      <c r="B25" s="105" t="e">
        <f>VLOOKUP(D25,spisak!$C$11:$D$30,2,FALSE)</f>
        <v>#N/A</v>
      </c>
      <c r="C25" s="105" t="e">
        <f t="shared" si="1"/>
        <v>#N/A</v>
      </c>
      <c r="D25" s="98"/>
      <c r="E25" s="155"/>
      <c r="F25" s="155"/>
      <c r="G25" s="159" t="str">
        <f t="shared" si="0"/>
        <v/>
      </c>
      <c r="H25" s="106"/>
      <c r="I25" s="96"/>
      <c r="J25" s="163"/>
      <c r="K25" s="163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</row>
    <row r="26" spans="1:23" ht="27" customHeight="1">
      <c r="A26" s="99">
        <f t="shared" si="2"/>
        <v>15</v>
      </c>
      <c r="B26" s="100" t="e">
        <f>VLOOKUP(D26,spisak!$C$11:$D$30,2,FALSE)</f>
        <v>#N/A</v>
      </c>
      <c r="C26" s="100" t="e">
        <f t="shared" si="1"/>
        <v>#N/A</v>
      </c>
      <c r="D26" s="107"/>
      <c r="E26" s="154"/>
      <c r="F26" s="154"/>
      <c r="G26" s="158" t="str">
        <f t="shared" si="0"/>
        <v/>
      </c>
      <c r="H26" s="101"/>
      <c r="I26" s="102"/>
      <c r="J26" s="162"/>
      <c r="K26" s="162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</row>
    <row r="27" spans="1:23" ht="27" customHeight="1">
      <c r="A27" s="104">
        <f t="shared" si="2"/>
        <v>16</v>
      </c>
      <c r="B27" s="105" t="e">
        <f>VLOOKUP(D27,spisak!$C$11:$D$30,2,FALSE)</f>
        <v>#N/A</v>
      </c>
      <c r="C27" s="105" t="e">
        <f t="shared" si="1"/>
        <v>#N/A</v>
      </c>
      <c r="D27" s="98"/>
      <c r="E27" s="155"/>
      <c r="F27" s="155"/>
      <c r="G27" s="159" t="str">
        <f t="shared" si="0"/>
        <v/>
      </c>
      <c r="H27" s="106"/>
      <c r="I27" s="96"/>
      <c r="J27" s="163"/>
      <c r="K27" s="163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</row>
    <row r="28" spans="1:23" ht="27" customHeight="1">
      <c r="A28" s="99">
        <f t="shared" si="2"/>
        <v>17</v>
      </c>
      <c r="B28" s="100" t="e">
        <f>VLOOKUP(D28,spisak!$C$11:$D$30,2,FALSE)</f>
        <v>#N/A</v>
      </c>
      <c r="C28" s="100" t="e">
        <f t="shared" si="1"/>
        <v>#N/A</v>
      </c>
      <c r="D28" s="107"/>
      <c r="E28" s="154"/>
      <c r="F28" s="154"/>
      <c r="G28" s="158" t="str">
        <f t="shared" si="0"/>
        <v/>
      </c>
      <c r="H28" s="101"/>
      <c r="I28" s="102"/>
      <c r="J28" s="162"/>
      <c r="K28" s="162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</row>
    <row r="29" spans="1:23" ht="27" customHeight="1">
      <c r="A29" s="104">
        <f t="shared" si="2"/>
        <v>18</v>
      </c>
      <c r="B29" s="105" t="e">
        <f>VLOOKUP(D29,spisak!$C$11:$D$30,2,FALSE)</f>
        <v>#N/A</v>
      </c>
      <c r="C29" s="105" t="e">
        <f t="shared" si="1"/>
        <v>#N/A</v>
      </c>
      <c r="D29" s="98"/>
      <c r="E29" s="155"/>
      <c r="F29" s="155"/>
      <c r="G29" s="159" t="str">
        <f t="shared" si="0"/>
        <v/>
      </c>
      <c r="H29" s="106"/>
      <c r="I29" s="96"/>
      <c r="J29" s="163"/>
      <c r="K29" s="163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</row>
    <row r="30" spans="1:23" ht="27" customHeight="1">
      <c r="A30" s="99">
        <f t="shared" si="2"/>
        <v>19</v>
      </c>
      <c r="B30" s="100" t="e">
        <f>VLOOKUP(D30,spisak!$C$11:$D$30,2,FALSE)</f>
        <v>#N/A</v>
      </c>
      <c r="C30" s="100" t="e">
        <f t="shared" si="1"/>
        <v>#N/A</v>
      </c>
      <c r="D30" s="107"/>
      <c r="E30" s="154"/>
      <c r="F30" s="154"/>
      <c r="G30" s="158" t="str">
        <f t="shared" si="0"/>
        <v/>
      </c>
      <c r="H30" s="101"/>
      <c r="I30" s="102"/>
      <c r="J30" s="162"/>
      <c r="K30" s="162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</row>
    <row r="31" spans="1:23" ht="27" customHeight="1">
      <c r="A31" s="104">
        <f t="shared" si="2"/>
        <v>20</v>
      </c>
      <c r="B31" s="105" t="e">
        <f>VLOOKUP(D31,spisak!$C$11:$D$30,2,FALSE)</f>
        <v>#N/A</v>
      </c>
      <c r="C31" s="105" t="e">
        <f t="shared" si="1"/>
        <v>#N/A</v>
      </c>
      <c r="D31" s="98"/>
      <c r="E31" s="155"/>
      <c r="F31" s="155"/>
      <c r="G31" s="159" t="str">
        <f t="shared" si="0"/>
        <v/>
      </c>
      <c r="H31" s="106"/>
      <c r="I31" s="96"/>
      <c r="J31" s="163"/>
      <c r="K31" s="163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</row>
    <row r="32" spans="1:23" ht="15">
      <c r="A32" s="108"/>
      <c r="B32" s="109"/>
      <c r="C32" s="109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1"/>
      <c r="Q32" s="111"/>
    </row>
    <row r="33" spans="1:17" ht="15">
      <c r="A33" s="108"/>
      <c r="B33" s="109"/>
      <c r="C33" s="109"/>
      <c r="D33" s="116"/>
      <c r="E33" s="116"/>
      <c r="F33" s="116"/>
      <c r="G33" s="116"/>
      <c r="H33" s="110"/>
      <c r="I33" s="110"/>
      <c r="J33" s="110"/>
      <c r="K33" s="110"/>
      <c r="L33" s="110"/>
      <c r="M33" s="110"/>
      <c r="N33" s="110"/>
      <c r="O33" s="110"/>
      <c r="P33" s="111"/>
      <c r="Q33" s="111"/>
    </row>
    <row r="34" spans="1:17" ht="15.75" thickBot="1">
      <c r="A34" s="108"/>
      <c r="B34" s="109"/>
      <c r="C34" s="109"/>
      <c r="D34" s="112"/>
      <c r="E34" s="112"/>
      <c r="F34" s="112"/>
      <c r="G34" s="112"/>
      <c r="H34" s="115"/>
      <c r="I34" s="110"/>
      <c r="J34" s="110"/>
      <c r="K34" s="110"/>
      <c r="L34" s="110"/>
      <c r="M34" s="112"/>
      <c r="N34" s="112"/>
      <c r="O34" s="112"/>
      <c r="P34" s="111"/>
      <c r="Q34" s="111"/>
    </row>
    <row r="35" spans="1:17" ht="15">
      <c r="A35" s="108"/>
      <c r="B35" s="109"/>
      <c r="C35" s="109"/>
      <c r="D35" s="114" t="s">
        <v>678</v>
      </c>
      <c r="E35" s="114"/>
      <c r="F35" s="114"/>
      <c r="G35" s="111"/>
      <c r="H35" s="111"/>
      <c r="I35" s="110"/>
      <c r="J35" s="110"/>
      <c r="K35" s="110"/>
      <c r="L35" s="110"/>
      <c r="M35" s="210" t="s">
        <v>677</v>
      </c>
      <c r="N35" s="210"/>
      <c r="O35" s="210"/>
      <c r="P35" s="111"/>
      <c r="Q35" s="111"/>
    </row>
    <row r="36" spans="1:17">
      <c r="A36" s="80"/>
      <c r="B36" s="81"/>
      <c r="C36" s="81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spans="1:17">
      <c r="A37" s="80"/>
      <c r="B37" s="81"/>
      <c r="C37" s="81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</row>
    <row r="38" spans="1:17">
      <c r="A38" s="80"/>
      <c r="B38" s="81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</row>
    <row r="39" spans="1:17">
      <c r="A39" s="80"/>
      <c r="B39" s="81"/>
      <c r="C39" s="81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</row>
    <row r="40" spans="1:17">
      <c r="A40" s="80"/>
      <c r="B40" s="81"/>
      <c r="C40" s="81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spans="1:17">
      <c r="A41" s="80"/>
      <c r="B41" s="81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</row>
    <row r="42" spans="1:17">
      <c r="A42" s="80"/>
      <c r="B42" s="81"/>
      <c r="C42" s="81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spans="1:17">
      <c r="A43" s="80"/>
      <c r="B43" s="81"/>
      <c r="C43" s="81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</row>
    <row r="44" spans="1:17">
      <c r="A44" s="80"/>
      <c r="B44" s="81"/>
      <c r="C44" s="81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spans="1:17">
      <c r="A45" s="80"/>
      <c r="B45" s="81"/>
      <c r="C45" s="81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</row>
    <row r="46" spans="1:17">
      <c r="A46" s="80"/>
      <c r="B46" s="81"/>
      <c r="C46" s="81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7">
      <c r="A47" s="80"/>
      <c r="B47" s="81"/>
      <c r="C47" s="81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</row>
    <row r="48" spans="1:17">
      <c r="A48" s="80"/>
      <c r="B48" s="81"/>
      <c r="C48" s="81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  <row r="49" spans="1:15">
      <c r="A49" s="80"/>
      <c r="B49" s="81"/>
      <c r="C49" s="81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spans="1:15">
      <c r="A50" s="80"/>
      <c r="B50" s="81"/>
      <c r="C50" s="81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</row>
    <row r="51" spans="1:15">
      <c r="A51" s="80"/>
      <c r="B51" s="81"/>
      <c r="C51" s="81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</row>
    <row r="52" spans="1:15">
      <c r="A52" s="80"/>
      <c r="B52" s="81"/>
      <c r="C52" s="81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spans="1:15">
      <c r="A53" s="80"/>
      <c r="B53" s="81"/>
      <c r="C53" s="81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spans="1:15">
      <c r="A54" s="80"/>
      <c r="B54" s="81"/>
      <c r="C54" s="81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</row>
    <row r="55" spans="1:15">
      <c r="A55" s="80"/>
      <c r="B55" s="81"/>
      <c r="C55" s="81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</row>
    <row r="56" spans="1:15">
      <c r="A56" s="80"/>
      <c r="B56" s="81"/>
      <c r="C56" s="81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</row>
    <row r="57" spans="1:15">
      <c r="A57" s="80"/>
      <c r="B57" s="81"/>
      <c r="C57" s="81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</row>
    <row r="58" spans="1:15">
      <c r="A58" s="80"/>
      <c r="B58" s="81"/>
      <c r="C58" s="81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</row>
    <row r="59" spans="1:15">
      <c r="A59" s="80"/>
      <c r="B59" s="81"/>
      <c r="C59" s="81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</row>
    <row r="60" spans="1:15">
      <c r="A60" s="80"/>
      <c r="B60" s="81"/>
      <c r="C60" s="81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</row>
    <row r="61" spans="1:15">
      <c r="A61" s="80"/>
      <c r="B61" s="81"/>
      <c r="C61" s="81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</row>
    <row r="62" spans="1:15">
      <c r="A62" s="80"/>
      <c r="B62" s="81"/>
      <c r="C62" s="81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</row>
    <row r="63" spans="1:15">
      <c r="A63" s="80"/>
      <c r="B63" s="81"/>
      <c r="C63" s="81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</row>
    <row r="64" spans="1:15">
      <c r="A64" s="80"/>
      <c r="B64" s="81"/>
      <c r="C64" s="81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</row>
    <row r="65" spans="1:15">
      <c r="A65" s="80"/>
      <c r="B65" s="81"/>
      <c r="C65" s="81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</row>
    <row r="66" spans="1:15">
      <c r="A66" s="80"/>
      <c r="B66" s="81"/>
      <c r="C66" s="81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</row>
    <row r="67" spans="1:15">
      <c r="A67" s="80"/>
      <c r="B67" s="81"/>
      <c r="C67" s="81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</row>
    <row r="68" spans="1:15">
      <c r="A68" s="80"/>
      <c r="B68" s="81"/>
      <c r="C68" s="81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</row>
    <row r="69" spans="1:15">
      <c r="A69" s="80"/>
      <c r="B69" s="81"/>
      <c r="C69" s="81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</row>
    <row r="70" spans="1:15">
      <c r="A70" s="80"/>
      <c r="B70" s="81"/>
      <c r="C70" s="81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</row>
    <row r="71" spans="1:15">
      <c r="A71" s="80"/>
      <c r="B71" s="81"/>
      <c r="C71" s="81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</row>
    <row r="72" spans="1:15">
      <c r="A72" s="80"/>
      <c r="B72" s="81"/>
      <c r="C72" s="81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</row>
    <row r="73" spans="1:15">
      <c r="A73" s="80"/>
      <c r="B73" s="81"/>
      <c r="C73" s="81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</row>
    <row r="74" spans="1:15">
      <c r="A74" s="80"/>
      <c r="B74" s="81"/>
      <c r="C74" s="81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</row>
    <row r="75" spans="1:15">
      <c r="A75" s="80"/>
      <c r="B75" s="81"/>
      <c r="C75" s="81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</row>
    <row r="76" spans="1:15">
      <c r="A76" s="80"/>
      <c r="B76" s="81"/>
      <c r="C76" s="81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</row>
    <row r="77" spans="1:15">
      <c r="A77" s="80"/>
      <c r="B77" s="81"/>
      <c r="C77" s="81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</row>
    <row r="78" spans="1:15">
      <c r="A78" s="80"/>
      <c r="B78" s="81"/>
      <c r="C78" s="81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</row>
    <row r="79" spans="1:15">
      <c r="A79" s="80"/>
      <c r="B79" s="81"/>
      <c r="C79" s="81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</row>
    <row r="80" spans="1:15">
      <c r="A80" s="80"/>
      <c r="B80" s="81"/>
      <c r="C80" s="81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</row>
    <row r="81" spans="1:15">
      <c r="A81" s="80"/>
      <c r="B81" s="81"/>
      <c r="C81" s="81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</row>
    <row r="82" spans="1:15">
      <c r="A82" s="80"/>
      <c r="B82" s="81"/>
      <c r="C82" s="81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</row>
    <row r="83" spans="1:15">
      <c r="A83" s="80"/>
      <c r="B83" s="81"/>
      <c r="C83" s="81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</row>
    <row r="84" spans="1:15">
      <c r="A84" s="80"/>
      <c r="B84" s="81"/>
      <c r="C84" s="81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</row>
    <row r="85" spans="1:15">
      <c r="A85" s="80"/>
      <c r="B85" s="81"/>
      <c r="C85" s="81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</row>
    <row r="86" spans="1:15">
      <c r="A86" s="80"/>
      <c r="B86" s="81"/>
      <c r="C86" s="81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</row>
    <row r="87" spans="1:15">
      <c r="A87" s="80"/>
      <c r="B87" s="81"/>
      <c r="C87" s="81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</row>
    <row r="88" spans="1:15">
      <c r="A88" s="80"/>
      <c r="B88" s="81"/>
      <c r="C88" s="81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</row>
    <row r="89" spans="1:15">
      <c r="A89" s="80"/>
      <c r="B89" s="81"/>
      <c r="C89" s="81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</row>
    <row r="90" spans="1:15">
      <c r="A90" s="80"/>
      <c r="B90" s="81"/>
      <c r="C90" s="81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</row>
    <row r="91" spans="1:15">
      <c r="A91" s="80"/>
      <c r="B91" s="81"/>
      <c r="C91" s="81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</row>
    <row r="92" spans="1:15">
      <c r="A92" s="80"/>
      <c r="B92" s="81"/>
      <c r="C92" s="81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</row>
    <row r="93" spans="1:15">
      <c r="A93" s="80"/>
      <c r="B93" s="81"/>
      <c r="C93" s="81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</row>
    <row r="94" spans="1:15">
      <c r="A94" s="80"/>
      <c r="B94" s="81"/>
      <c r="C94" s="81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</row>
    <row r="95" spans="1:15">
      <c r="A95" s="80"/>
      <c r="B95" s="81"/>
      <c r="C95" s="81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</row>
    <row r="96" spans="1:15">
      <c r="A96" s="80"/>
      <c r="B96" s="81"/>
      <c r="C96" s="81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</row>
    <row r="97" spans="1:15">
      <c r="A97" s="80"/>
      <c r="B97" s="81"/>
      <c r="C97" s="81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</row>
    <row r="98" spans="1:15">
      <c r="A98" s="80"/>
      <c r="B98" s="81"/>
      <c r="C98" s="81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</row>
    <row r="99" spans="1:15">
      <c r="A99" s="80"/>
      <c r="B99" s="81"/>
      <c r="C99" s="81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</row>
    <row r="100" spans="1:15">
      <c r="A100" s="80"/>
      <c r="B100" s="81"/>
      <c r="C100" s="81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</row>
    <row r="101" spans="1:15">
      <c r="A101" s="80"/>
      <c r="B101" s="81"/>
      <c r="C101" s="81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</row>
    <row r="102" spans="1:15">
      <c r="A102" s="80"/>
      <c r="B102" s="81"/>
      <c r="C102" s="81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</row>
    <row r="103" spans="1:15">
      <c r="A103" s="80"/>
      <c r="B103" s="81"/>
      <c r="C103" s="81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</row>
    <row r="104" spans="1:15">
      <c r="A104" s="80"/>
      <c r="B104" s="81"/>
      <c r="C104" s="81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</row>
    <row r="105" spans="1:15">
      <c r="A105" s="80"/>
      <c r="B105" s="81"/>
      <c r="C105" s="81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</row>
    <row r="106" spans="1:15">
      <c r="A106" s="80"/>
      <c r="B106" s="81"/>
      <c r="C106" s="81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</row>
    <row r="107" spans="1:15">
      <c r="A107" s="80"/>
      <c r="B107" s="81"/>
      <c r="C107" s="81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</row>
    <row r="108" spans="1:15">
      <c r="A108" s="80"/>
      <c r="B108" s="81"/>
      <c r="C108" s="81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</row>
    <row r="109" spans="1:15">
      <c r="A109" s="80"/>
      <c r="B109" s="81"/>
      <c r="C109" s="81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</row>
    <row r="110" spans="1:15">
      <c r="A110" s="80"/>
      <c r="B110" s="81"/>
      <c r="C110" s="81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</row>
    <row r="111" spans="1:15">
      <c r="A111" s="80"/>
      <c r="B111" s="81"/>
      <c r="C111" s="81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</row>
    <row r="112" spans="1:15">
      <c r="A112" s="80"/>
      <c r="B112" s="81"/>
      <c r="C112" s="81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</row>
    <row r="113" spans="1:15">
      <c r="A113" s="80"/>
      <c r="B113" s="81"/>
      <c r="C113" s="81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</row>
    <row r="114" spans="1:15">
      <c r="A114" s="80"/>
      <c r="B114" s="81"/>
      <c r="C114" s="81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</row>
    <row r="115" spans="1:15">
      <c r="A115" s="80"/>
      <c r="B115" s="81"/>
      <c r="C115" s="81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</row>
    <row r="116" spans="1:15">
      <c r="A116" s="80"/>
      <c r="B116" s="81"/>
      <c r="C116" s="81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</row>
    <row r="117" spans="1:15">
      <c r="A117" s="80"/>
      <c r="B117" s="81"/>
      <c r="C117" s="81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</row>
    <row r="118" spans="1:15">
      <c r="A118" s="80"/>
      <c r="B118" s="81"/>
      <c r="C118" s="81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</row>
    <row r="119" spans="1:15">
      <c r="A119" s="80"/>
      <c r="B119" s="81"/>
      <c r="C119" s="81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</row>
    <row r="120" spans="1:15">
      <c r="A120" s="80"/>
      <c r="B120" s="81"/>
      <c r="C120" s="81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</row>
    <row r="121" spans="1:15">
      <c r="A121" s="80"/>
      <c r="B121" s="81"/>
      <c r="C121" s="81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</row>
    <row r="122" spans="1:15">
      <c r="A122" s="80"/>
      <c r="B122" s="81"/>
      <c r="C122" s="81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</row>
    <row r="123" spans="1:15">
      <c r="A123" s="80"/>
      <c r="B123" s="81"/>
      <c r="C123" s="81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</row>
    <row r="124" spans="1:15">
      <c r="A124" s="80"/>
      <c r="B124" s="81"/>
      <c r="C124" s="81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</row>
    <row r="125" spans="1:15">
      <c r="A125" s="80"/>
      <c r="B125" s="81"/>
      <c r="C125" s="81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</row>
    <row r="126" spans="1:15">
      <c r="A126" s="80"/>
      <c r="B126" s="81"/>
      <c r="C126" s="81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</row>
    <row r="127" spans="1:15">
      <c r="A127" s="80"/>
      <c r="B127" s="81"/>
      <c r="C127" s="81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</row>
    <row r="128" spans="1:15">
      <c r="A128" s="80"/>
      <c r="B128" s="81"/>
      <c r="C128" s="81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</row>
    <row r="129" spans="1:15">
      <c r="A129" s="80"/>
      <c r="B129" s="81"/>
      <c r="C129" s="81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</row>
    <row r="130" spans="1:15">
      <c r="A130" s="80"/>
      <c r="B130" s="81"/>
      <c r="C130" s="81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</row>
    <row r="131" spans="1:15">
      <c r="A131" s="80"/>
      <c r="B131" s="81"/>
      <c r="C131" s="81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</row>
    <row r="132" spans="1:15">
      <c r="A132" s="80"/>
      <c r="B132" s="81"/>
      <c r="C132" s="81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</row>
    <row r="133" spans="1:15">
      <c r="A133" s="80"/>
      <c r="B133" s="81"/>
      <c r="C133" s="81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</row>
    <row r="134" spans="1:15">
      <c r="A134" s="80"/>
      <c r="B134" s="81"/>
      <c r="C134" s="81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</row>
    <row r="135" spans="1:15">
      <c r="A135" s="80"/>
      <c r="B135" s="81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</row>
    <row r="136" spans="1:15">
      <c r="A136" s="80"/>
      <c r="B136" s="81"/>
      <c r="C136" s="81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</row>
    <row r="137" spans="1:15">
      <c r="A137" s="80"/>
      <c r="B137" s="81"/>
      <c r="C137" s="81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</row>
    <row r="138" spans="1:15">
      <c r="A138" s="80"/>
      <c r="B138" s="81"/>
      <c r="C138" s="81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</row>
    <row r="139" spans="1:15">
      <c r="A139" s="80"/>
      <c r="B139" s="81"/>
      <c r="C139" s="81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</row>
    <row r="140" spans="1:15">
      <c r="A140" s="80"/>
      <c r="B140" s="81"/>
      <c r="C140" s="81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</row>
    <row r="141" spans="1:15">
      <c r="A141" s="80"/>
      <c r="B141" s="81"/>
      <c r="C141" s="81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</row>
    <row r="142" spans="1:15">
      <c r="A142" s="80"/>
      <c r="B142" s="81"/>
      <c r="C142" s="81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</row>
    <row r="143" spans="1:15">
      <c r="A143" s="80"/>
      <c r="B143" s="81"/>
      <c r="C143" s="81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</row>
    <row r="144" spans="1:15">
      <c r="A144" s="80"/>
      <c r="B144" s="81"/>
      <c r="C144" s="81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</row>
    <row r="145" spans="1:15">
      <c r="A145" s="80"/>
      <c r="B145" s="81"/>
      <c r="C145" s="81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</row>
    <row r="146" spans="1:15">
      <c r="A146" s="80"/>
      <c r="B146" s="81"/>
      <c r="C146" s="81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</row>
    <row r="147" spans="1:15">
      <c r="A147" s="80"/>
      <c r="B147" s="81"/>
      <c r="C147" s="81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</row>
    <row r="148" spans="1:15">
      <c r="A148" s="80"/>
      <c r="B148" s="81"/>
      <c r="C148" s="81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</row>
    <row r="149" spans="1:15">
      <c r="A149" s="80"/>
      <c r="B149" s="81"/>
      <c r="C149" s="81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</row>
    <row r="150" spans="1:15">
      <c r="A150" s="80"/>
      <c r="B150" s="81"/>
      <c r="C150" s="81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</row>
    <row r="151" spans="1:15">
      <c r="A151" s="80"/>
      <c r="B151" s="81"/>
      <c r="C151" s="81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</row>
    <row r="152" spans="1:15">
      <c r="A152" s="80"/>
      <c r="B152" s="81"/>
      <c r="C152" s="81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</row>
    <row r="153" spans="1:15">
      <c r="A153" s="80"/>
      <c r="B153" s="81"/>
      <c r="C153" s="81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</row>
    <row r="154" spans="1:15">
      <c r="A154" s="80"/>
      <c r="B154" s="81"/>
      <c r="C154" s="81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</row>
    <row r="155" spans="1:15">
      <c r="A155" s="80"/>
      <c r="B155" s="81"/>
      <c r="C155" s="81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</row>
    <row r="156" spans="1:15">
      <c r="A156" s="80"/>
      <c r="B156" s="81"/>
      <c r="C156" s="81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</row>
    <row r="157" spans="1:15">
      <c r="A157" s="80"/>
      <c r="B157" s="81"/>
      <c r="C157" s="81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</row>
    <row r="158" spans="1:15">
      <c r="A158" s="80"/>
      <c r="B158" s="81"/>
      <c r="C158" s="81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</row>
    <row r="159" spans="1:15">
      <c r="A159" s="80"/>
      <c r="B159" s="81"/>
      <c r="C159" s="81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</row>
    <row r="160" spans="1:15">
      <c r="A160" s="80"/>
      <c r="B160" s="81"/>
      <c r="C160" s="81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</row>
    <row r="161" spans="1:15">
      <c r="A161" s="80"/>
      <c r="B161" s="81"/>
      <c r="C161" s="81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</row>
    <row r="162" spans="1:15">
      <c r="A162" s="80"/>
      <c r="B162" s="81"/>
      <c r="C162" s="81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</row>
    <row r="163" spans="1:15">
      <c r="A163" s="80"/>
      <c r="B163" s="81"/>
      <c r="C163" s="81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</row>
    <row r="164" spans="1:15">
      <c r="A164" s="80"/>
      <c r="B164" s="81"/>
      <c r="C164" s="81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</row>
    <row r="165" spans="1:15">
      <c r="A165" s="80"/>
      <c r="B165" s="81"/>
      <c r="C165" s="81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</row>
    <row r="166" spans="1:15">
      <c r="A166" s="80"/>
      <c r="B166" s="81"/>
      <c r="C166" s="81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</row>
    <row r="167" spans="1:15">
      <c r="A167" s="80"/>
      <c r="B167" s="81"/>
      <c r="C167" s="81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</row>
    <row r="168" spans="1:15">
      <c r="A168" s="80"/>
      <c r="B168" s="81"/>
      <c r="C168" s="81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</row>
    <row r="169" spans="1:15">
      <c r="A169" s="80"/>
      <c r="B169" s="81"/>
      <c r="C169" s="81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</row>
    <row r="170" spans="1:15">
      <c r="A170" s="80"/>
      <c r="B170" s="81"/>
      <c r="C170" s="81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</row>
    <row r="171" spans="1:15">
      <c r="A171" s="80"/>
      <c r="B171" s="81"/>
      <c r="C171" s="81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</row>
    <row r="172" spans="1:15">
      <c r="A172" s="80"/>
      <c r="B172" s="81"/>
      <c r="C172" s="81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</row>
    <row r="173" spans="1:15">
      <c r="A173" s="80"/>
      <c r="B173" s="81"/>
      <c r="C173" s="81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</row>
    <row r="174" spans="1:15">
      <c r="A174" s="80"/>
      <c r="B174" s="81"/>
      <c r="C174" s="81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</row>
    <row r="175" spans="1:15">
      <c r="A175" s="80"/>
      <c r="B175" s="81"/>
      <c r="C175" s="81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</row>
    <row r="176" spans="1:15">
      <c r="A176" s="80"/>
      <c r="B176" s="81"/>
      <c r="C176" s="81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</row>
    <row r="177" spans="1:15">
      <c r="A177" s="80"/>
      <c r="B177" s="81"/>
      <c r="C177" s="81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</row>
    <row r="178" spans="1:15">
      <c r="A178" s="80"/>
      <c r="B178" s="81"/>
      <c r="C178" s="81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</row>
    <row r="179" spans="1:15">
      <c r="A179" s="80"/>
      <c r="B179" s="81"/>
      <c r="C179" s="81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</row>
    <row r="180" spans="1:15">
      <c r="A180" s="80"/>
      <c r="B180" s="81"/>
      <c r="C180" s="81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</row>
    <row r="181" spans="1:15">
      <c r="A181" s="80"/>
      <c r="B181" s="81"/>
      <c r="C181" s="81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</row>
    <row r="182" spans="1:15">
      <c r="A182" s="80"/>
      <c r="B182" s="81"/>
      <c r="C182" s="81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</row>
    <row r="183" spans="1:15">
      <c r="A183" s="80"/>
      <c r="B183" s="81"/>
      <c r="C183" s="81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</row>
    <row r="184" spans="1:15">
      <c r="A184" s="80"/>
      <c r="B184" s="81"/>
      <c r="C184" s="81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</row>
    <row r="185" spans="1:15">
      <c r="A185" s="80"/>
      <c r="B185" s="81"/>
      <c r="C185" s="81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</row>
    <row r="186" spans="1:15">
      <c r="A186" s="80"/>
      <c r="B186" s="81"/>
      <c r="C186" s="81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</row>
    <row r="187" spans="1:15">
      <c r="A187" s="80"/>
      <c r="B187" s="81"/>
      <c r="C187" s="81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</row>
    <row r="188" spans="1:15">
      <c r="A188" s="80"/>
      <c r="B188" s="81"/>
      <c r="C188" s="81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</row>
    <row r="189" spans="1:15">
      <c r="A189" s="80"/>
      <c r="B189" s="81"/>
      <c r="C189" s="81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</row>
    <row r="190" spans="1:15">
      <c r="A190" s="80"/>
      <c r="B190" s="81"/>
      <c r="C190" s="81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</row>
    <row r="191" spans="1:15">
      <c r="A191" s="80"/>
      <c r="B191" s="81"/>
      <c r="C191" s="81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</row>
    <row r="192" spans="1:15">
      <c r="A192" s="80"/>
      <c r="B192" s="81"/>
      <c r="C192" s="81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</row>
    <row r="193" spans="1:15">
      <c r="A193" s="80"/>
      <c r="B193" s="81"/>
      <c r="C193" s="81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</row>
    <row r="194" spans="1:15">
      <c r="A194" s="80"/>
      <c r="B194" s="81"/>
      <c r="C194" s="81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</row>
    <row r="195" spans="1:15">
      <c r="A195" s="80"/>
      <c r="B195" s="81"/>
      <c r="C195" s="81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</row>
    <row r="196" spans="1:15">
      <c r="A196" s="80"/>
      <c r="B196" s="81"/>
      <c r="C196" s="81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</row>
    <row r="197" spans="1:15">
      <c r="A197" s="80"/>
      <c r="B197" s="81"/>
      <c r="C197" s="81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</row>
    <row r="198" spans="1:15">
      <c r="A198" s="80"/>
      <c r="B198" s="81"/>
      <c r="C198" s="81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</row>
    <row r="199" spans="1:15">
      <c r="A199" s="80"/>
      <c r="B199" s="81"/>
      <c r="C199" s="81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</row>
    <row r="200" spans="1:15">
      <c r="A200" s="80"/>
      <c r="B200" s="81"/>
      <c r="C200" s="81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</row>
    <row r="201" spans="1:15">
      <c r="A201" s="80"/>
      <c r="B201" s="81"/>
      <c r="C201" s="81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</row>
    <row r="202" spans="1:15">
      <c r="A202" s="80"/>
      <c r="B202" s="81"/>
      <c r="C202" s="81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</row>
    <row r="203" spans="1:15">
      <c r="A203" s="80"/>
      <c r="B203" s="81"/>
      <c r="C203" s="81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</row>
    <row r="204" spans="1:15">
      <c r="A204" s="80"/>
      <c r="B204" s="81"/>
      <c r="C204" s="81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</row>
    <row r="205" spans="1:15">
      <c r="A205" s="80"/>
      <c r="B205" s="81"/>
      <c r="C205" s="81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</row>
    <row r="206" spans="1:15">
      <c r="A206" s="80"/>
      <c r="B206" s="81"/>
      <c r="C206" s="81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</row>
    <row r="207" spans="1:15">
      <c r="A207" s="80"/>
      <c r="B207" s="81"/>
      <c r="C207" s="81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</row>
    <row r="208" spans="1:15">
      <c r="A208" s="80"/>
      <c r="B208" s="81"/>
      <c r="C208" s="81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</row>
    <row r="209" spans="1:15">
      <c r="A209" s="80"/>
      <c r="B209" s="81"/>
      <c r="C209" s="81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</row>
    <row r="210" spans="1:15">
      <c r="A210" s="80"/>
      <c r="B210" s="81"/>
      <c r="C210" s="81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</row>
    <row r="211" spans="1:15">
      <c r="A211" s="80"/>
      <c r="B211" s="81"/>
      <c r="C211" s="81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</row>
    <row r="212" spans="1:15">
      <c r="A212" s="80"/>
      <c r="B212" s="81"/>
      <c r="C212" s="81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</row>
    <row r="213" spans="1:15">
      <c r="A213" s="80"/>
      <c r="B213" s="81"/>
      <c r="C213" s="81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</row>
    <row r="214" spans="1:15">
      <c r="A214" s="80"/>
      <c r="B214" s="81"/>
      <c r="C214" s="81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</row>
    <row r="215" spans="1:15">
      <c r="A215" s="80"/>
      <c r="B215" s="81"/>
      <c r="C215" s="81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</row>
    <row r="216" spans="1:15">
      <c r="A216" s="80"/>
      <c r="B216" s="81"/>
      <c r="C216" s="81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</row>
    <row r="217" spans="1:15">
      <c r="A217" s="80"/>
      <c r="B217" s="81"/>
      <c r="C217" s="81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</row>
    <row r="218" spans="1:15">
      <c r="A218" s="80"/>
      <c r="B218" s="81"/>
      <c r="C218" s="81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</row>
    <row r="219" spans="1:15">
      <c r="A219" s="80"/>
      <c r="B219" s="81"/>
      <c r="C219" s="81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</row>
    <row r="220" spans="1:15">
      <c r="A220" s="80"/>
      <c r="B220" s="81"/>
      <c r="C220" s="81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</row>
    <row r="221" spans="1:15">
      <c r="A221" s="80"/>
      <c r="B221" s="81"/>
      <c r="C221" s="81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</row>
    <row r="222" spans="1:15">
      <c r="A222" s="80"/>
      <c r="B222" s="81"/>
      <c r="C222" s="81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</row>
    <row r="223" spans="1:15">
      <c r="A223" s="80"/>
      <c r="B223" s="81"/>
      <c r="C223" s="81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</row>
    <row r="224" spans="1:15">
      <c r="A224" s="80"/>
      <c r="B224" s="81"/>
      <c r="C224" s="81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</row>
    <row r="225" spans="1:15">
      <c r="A225" s="80"/>
      <c r="B225" s="81"/>
      <c r="C225" s="81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</row>
    <row r="226" spans="1:15">
      <c r="A226" s="80"/>
      <c r="B226" s="81"/>
      <c r="C226" s="81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</row>
    <row r="227" spans="1:15">
      <c r="A227" s="80"/>
      <c r="B227" s="81"/>
      <c r="C227" s="81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</row>
    <row r="228" spans="1:15">
      <c r="A228" s="80"/>
      <c r="B228" s="81"/>
      <c r="C228" s="81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</row>
    <row r="229" spans="1:15">
      <c r="A229" s="80"/>
      <c r="B229" s="81"/>
      <c r="C229" s="81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</row>
    <row r="230" spans="1:15">
      <c r="A230" s="80"/>
      <c r="B230" s="81"/>
      <c r="C230" s="81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</row>
    <row r="231" spans="1:15">
      <c r="A231" s="80"/>
      <c r="B231" s="81"/>
      <c r="C231" s="81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</row>
    <row r="232" spans="1:15">
      <c r="A232" s="80"/>
      <c r="B232" s="81"/>
      <c r="C232" s="81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</row>
    <row r="233" spans="1:15">
      <c r="A233" s="80"/>
      <c r="B233" s="81"/>
      <c r="C233" s="81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</row>
    <row r="234" spans="1:15">
      <c r="A234" s="80"/>
      <c r="B234" s="81"/>
      <c r="C234" s="81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</row>
    <row r="235" spans="1:15">
      <c r="A235" s="80"/>
      <c r="B235" s="81"/>
      <c r="C235" s="81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</row>
    <row r="236" spans="1:15">
      <c r="A236" s="80"/>
      <c r="B236" s="81"/>
      <c r="C236" s="81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</row>
    <row r="237" spans="1:15">
      <c r="A237" s="80"/>
      <c r="B237" s="81"/>
      <c r="C237" s="81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</row>
    <row r="238" spans="1:15">
      <c r="A238" s="80"/>
      <c r="B238" s="81"/>
      <c r="C238" s="81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</row>
    <row r="239" spans="1:15">
      <c r="A239" s="80"/>
      <c r="B239" s="81"/>
      <c r="C239" s="81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</row>
    <row r="240" spans="1:15">
      <c r="A240" s="80"/>
      <c r="B240" s="81"/>
      <c r="C240" s="81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</row>
    <row r="241" spans="1:15">
      <c r="A241" s="80"/>
      <c r="B241" s="81"/>
      <c r="C241" s="81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</row>
    <row r="242" spans="1:15">
      <c r="A242" s="80"/>
      <c r="B242" s="81"/>
      <c r="C242" s="81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</row>
    <row r="243" spans="1:15">
      <c r="A243" s="80"/>
      <c r="B243" s="81"/>
      <c r="C243" s="81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</row>
    <row r="244" spans="1:15">
      <c r="A244" s="80"/>
      <c r="B244" s="81"/>
      <c r="C244" s="81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</row>
    <row r="245" spans="1:15">
      <c r="A245" s="80"/>
      <c r="B245" s="81"/>
      <c r="C245" s="81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</row>
    <row r="246" spans="1:15">
      <c r="A246" s="80"/>
      <c r="B246" s="81"/>
      <c r="C246" s="81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</row>
    <row r="247" spans="1:15">
      <c r="A247" s="80"/>
      <c r="B247" s="81"/>
      <c r="C247" s="81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</row>
    <row r="248" spans="1:15">
      <c r="A248" s="80"/>
      <c r="B248" s="81"/>
      <c r="C248" s="81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</row>
    <row r="249" spans="1:15">
      <c r="A249" s="80"/>
      <c r="B249" s="81"/>
      <c r="C249" s="81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</row>
    <row r="250" spans="1:15">
      <c r="A250" s="80"/>
      <c r="B250" s="81"/>
      <c r="C250" s="81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</row>
    <row r="251" spans="1:15">
      <c r="A251" s="80"/>
      <c r="B251" s="81"/>
      <c r="C251" s="81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</row>
    <row r="252" spans="1:15">
      <c r="A252" s="80"/>
      <c r="B252" s="81"/>
      <c r="C252" s="81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</row>
    <row r="253" spans="1:15">
      <c r="A253" s="80"/>
      <c r="B253" s="81"/>
      <c r="C253" s="81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</row>
    <row r="254" spans="1:15">
      <c r="A254" s="80"/>
      <c r="B254" s="81"/>
      <c r="C254" s="81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</row>
    <row r="255" spans="1:15">
      <c r="A255" s="80"/>
      <c r="B255" s="81"/>
      <c r="C255" s="81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</row>
    <row r="256" spans="1:15">
      <c r="A256" s="80"/>
      <c r="B256" s="81"/>
      <c r="C256" s="81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</row>
    <row r="257" spans="2:15">
      <c r="B257" s="81"/>
      <c r="C257" s="81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</row>
    <row r="258" spans="2:15">
      <c r="B258" s="81"/>
      <c r="C258" s="81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</row>
    <row r="259" spans="2:15">
      <c r="B259" s="81"/>
      <c r="C259" s="81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</row>
    <row r="260" spans="2:15">
      <c r="B260" s="81"/>
      <c r="C260" s="81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</row>
    <row r="261" spans="2:15">
      <c r="B261" s="81"/>
      <c r="C261" s="81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</row>
    <row r="262" spans="2:15">
      <c r="B262" s="81"/>
      <c r="C262" s="81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</row>
    <row r="263" spans="2:15">
      <c r="B263" s="81"/>
      <c r="C263" s="81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</row>
    <row r="264" spans="2:15">
      <c r="B264" s="81"/>
      <c r="C264" s="81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</row>
    <row r="265" spans="2:15">
      <c r="B265" s="81"/>
      <c r="C265" s="81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</row>
    <row r="266" spans="2:15">
      <c r="B266" s="81"/>
      <c r="C266" s="81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</row>
    <row r="267" spans="2:15">
      <c r="B267" s="81"/>
      <c r="C267" s="81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</row>
    <row r="268" spans="2:15">
      <c r="B268" s="81"/>
      <c r="C268" s="81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</row>
    <row r="269" spans="2:15">
      <c r="B269" s="81"/>
      <c r="C269" s="81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</row>
    <row r="270" spans="2:15">
      <c r="B270" s="81"/>
      <c r="C270" s="81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</row>
    <row r="271" spans="2:15">
      <c r="B271" s="81"/>
      <c r="C271" s="81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</row>
    <row r="272" spans="2:15">
      <c r="B272" s="81"/>
      <c r="C272" s="81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</row>
    <row r="273" spans="2:15">
      <c r="B273" s="81"/>
      <c r="C273" s="81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</row>
    <row r="274" spans="2:15">
      <c r="B274" s="81"/>
      <c r="C274" s="81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</row>
    <row r="275" spans="2:15">
      <c r="B275" s="81"/>
      <c r="C275" s="81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</row>
    <row r="276" spans="2:15">
      <c r="B276" s="81"/>
      <c r="C276" s="81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</row>
    <row r="277" spans="2:15">
      <c r="B277" s="81"/>
      <c r="C277" s="81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</row>
    <row r="278" spans="2:15">
      <c r="B278" s="81"/>
      <c r="C278" s="81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</row>
    <row r="279" spans="2:15">
      <c r="B279" s="81"/>
      <c r="C279" s="81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</row>
    <row r="280" spans="2:15">
      <c r="B280" s="81"/>
      <c r="C280" s="81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</row>
    <row r="281" spans="2:15">
      <c r="B281" s="81"/>
      <c r="C281" s="81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</row>
    <row r="282" spans="2:15">
      <c r="B282" s="81"/>
      <c r="C282" s="81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</row>
    <row r="283" spans="2:15">
      <c r="B283" s="81"/>
      <c r="C283" s="81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</row>
    <row r="284" spans="2:15">
      <c r="B284" s="81"/>
      <c r="C284" s="81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</row>
    <row r="285" spans="2:15">
      <c r="B285" s="81"/>
      <c r="C285" s="81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</row>
    <row r="286" spans="2:15">
      <c r="B286" s="81"/>
      <c r="C286" s="81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</row>
    <row r="287" spans="2:15">
      <c r="B287" s="81"/>
      <c r="C287" s="81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</row>
    <row r="288" spans="2:15">
      <c r="B288" s="81"/>
      <c r="C288" s="81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</row>
    <row r="289" spans="2:15">
      <c r="B289" s="81"/>
      <c r="C289" s="81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</row>
    <row r="290" spans="2:15">
      <c r="B290" s="81"/>
      <c r="C290" s="81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</row>
    <row r="291" spans="2:15">
      <c r="B291" s="81"/>
      <c r="C291" s="81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</row>
    <row r="292" spans="2:15">
      <c r="B292" s="81"/>
      <c r="C292" s="81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</row>
    <row r="293" spans="2:15">
      <c r="B293" s="81"/>
      <c r="C293" s="81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</row>
    <row r="294" spans="2:15">
      <c r="B294" s="81"/>
      <c r="C294" s="81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</row>
    <row r="295" spans="2:15">
      <c r="B295" s="81"/>
      <c r="C295" s="81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</row>
    <row r="296" spans="2:15">
      <c r="B296" s="81"/>
      <c r="C296" s="81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</row>
    <row r="297" spans="2:15">
      <c r="B297" s="81"/>
      <c r="C297" s="81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</row>
    <row r="298" spans="2:15">
      <c r="B298" s="81"/>
      <c r="C298" s="81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</row>
    <row r="299" spans="2:15">
      <c r="B299" s="81"/>
      <c r="C299" s="81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</row>
    <row r="300" spans="2:15">
      <c r="B300" s="81"/>
      <c r="C300" s="81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</row>
    <row r="301" spans="2:15">
      <c r="B301" s="81"/>
      <c r="C301" s="81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</row>
    <row r="302" spans="2:15">
      <c r="B302" s="81"/>
      <c r="C302" s="81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</row>
    <row r="303" spans="2:15">
      <c r="B303" s="81"/>
      <c r="C303" s="81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</row>
    <row r="304" spans="2:15">
      <c r="B304" s="81"/>
      <c r="C304" s="81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</row>
    <row r="305" spans="2:15">
      <c r="B305" s="81"/>
      <c r="C305" s="81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</row>
    <row r="306" spans="2:15">
      <c r="B306" s="81"/>
      <c r="C306" s="81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</row>
    <row r="307" spans="2:15">
      <c r="B307" s="81"/>
      <c r="C307" s="81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</row>
    <row r="308" spans="2:15">
      <c r="B308" s="81"/>
      <c r="C308" s="81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</row>
    <row r="309" spans="2:15">
      <c r="B309" s="81"/>
      <c r="C309" s="81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</row>
    <row r="310" spans="2:15">
      <c r="B310" s="81"/>
      <c r="C310" s="81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</row>
    <row r="311" spans="2:15">
      <c r="B311" s="81"/>
      <c r="C311" s="81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</row>
    <row r="312" spans="2:15">
      <c r="B312" s="81"/>
      <c r="C312" s="81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</row>
    <row r="313" spans="2:15">
      <c r="B313" s="81"/>
      <c r="C313" s="81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</row>
    <row r="314" spans="2:15">
      <c r="B314" s="81"/>
      <c r="C314" s="81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</row>
    <row r="315" spans="2:15">
      <c r="B315" s="81"/>
      <c r="C315" s="81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</row>
    <row r="316" spans="2:15">
      <c r="B316" s="81"/>
      <c r="C316" s="81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</row>
    <row r="317" spans="2:15">
      <c r="B317" s="81"/>
      <c r="C317" s="81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</row>
    <row r="318" spans="2:15">
      <c r="B318" s="81"/>
      <c r="C318" s="81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</row>
    <row r="319" spans="2:15">
      <c r="B319" s="81"/>
      <c r="C319" s="81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</row>
    <row r="320" spans="2:15">
      <c r="B320" s="81"/>
      <c r="C320" s="81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</row>
    <row r="321" spans="2:15">
      <c r="B321" s="81"/>
      <c r="C321" s="81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</row>
    <row r="322" spans="2:15">
      <c r="B322" s="81"/>
      <c r="C322" s="81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</row>
    <row r="323" spans="2:15">
      <c r="B323" s="81"/>
      <c r="C323" s="81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</row>
    <row r="324" spans="2:15">
      <c r="B324" s="81"/>
      <c r="C324" s="81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</row>
    <row r="325" spans="2:15">
      <c r="B325" s="81"/>
      <c r="C325" s="81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</row>
    <row r="326" spans="2:15">
      <c r="B326" s="81"/>
      <c r="C326" s="81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</row>
    <row r="327" spans="2:15">
      <c r="B327" s="81"/>
      <c r="C327" s="81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</row>
    <row r="328" spans="2:15">
      <c r="B328" s="81"/>
      <c r="C328" s="81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</row>
    <row r="329" spans="2:15">
      <c r="B329" s="81"/>
      <c r="C329" s="81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</row>
    <row r="330" spans="2:15">
      <c r="B330" s="81"/>
      <c r="C330" s="81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</row>
    <row r="331" spans="2:15">
      <c r="B331" s="81"/>
      <c r="C331" s="81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</row>
    <row r="332" spans="2:15">
      <c r="B332" s="81"/>
      <c r="C332" s="81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</row>
    <row r="333" spans="2:15">
      <c r="B333" s="81"/>
      <c r="C333" s="81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</row>
    <row r="334" spans="2:15">
      <c r="B334" s="81"/>
      <c r="C334" s="81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</row>
    <row r="335" spans="2:15">
      <c r="B335" s="81"/>
      <c r="C335" s="81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</row>
    <row r="336" spans="2:15">
      <c r="B336" s="81"/>
      <c r="C336" s="81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</row>
    <row r="337" spans="2:15">
      <c r="B337" s="81"/>
      <c r="C337" s="81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</row>
    <row r="338" spans="2:15">
      <c r="B338" s="81"/>
      <c r="C338" s="81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</row>
    <row r="339" spans="2:15">
      <c r="B339" s="81"/>
      <c r="C339" s="81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</row>
    <row r="340" spans="2:15">
      <c r="B340" s="81"/>
      <c r="C340" s="81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</row>
    <row r="341" spans="2:15">
      <c r="B341" s="81"/>
      <c r="C341" s="81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</row>
    <row r="342" spans="2:15">
      <c r="B342" s="81"/>
      <c r="C342" s="81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</row>
    <row r="343" spans="2:15">
      <c r="B343" s="81"/>
      <c r="C343" s="81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</row>
    <row r="344" spans="2:15">
      <c r="B344" s="81"/>
      <c r="C344" s="81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</row>
    <row r="345" spans="2:15">
      <c r="B345" s="81"/>
      <c r="C345" s="81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</row>
    <row r="346" spans="2:15">
      <c r="B346" s="81"/>
      <c r="C346" s="81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</row>
    <row r="347" spans="2:15">
      <c r="B347" s="81"/>
      <c r="C347" s="81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</row>
    <row r="348" spans="2:15">
      <c r="B348" s="81"/>
      <c r="C348" s="81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</row>
    <row r="349" spans="2:15">
      <c r="B349" s="81"/>
      <c r="C349" s="81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</row>
    <row r="350" spans="2:15">
      <c r="B350" s="81"/>
      <c r="C350" s="81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</row>
    <row r="351" spans="2:15">
      <c r="B351" s="81"/>
      <c r="C351" s="81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</row>
    <row r="352" spans="2:15">
      <c r="B352" s="81"/>
      <c r="C352" s="81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</row>
    <row r="353" spans="2:15">
      <c r="B353" s="81"/>
      <c r="C353" s="81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</row>
    <row r="354" spans="2:15">
      <c r="B354" s="81"/>
      <c r="C354" s="81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</row>
    <row r="355" spans="2:15">
      <c r="B355" s="81"/>
      <c r="C355" s="81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</row>
    <row r="356" spans="2:15">
      <c r="B356" s="81"/>
      <c r="C356" s="81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</row>
    <row r="357" spans="2:15">
      <c r="B357" s="81"/>
      <c r="C357" s="81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</row>
    <row r="358" spans="2:15">
      <c r="B358" s="81"/>
      <c r="C358" s="81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</row>
    <row r="359" spans="2:15">
      <c r="B359" s="81"/>
      <c r="C359" s="81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</row>
    <row r="360" spans="2:15">
      <c r="B360" s="81"/>
      <c r="C360" s="81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</row>
    <row r="361" spans="2:15">
      <c r="B361" s="81"/>
      <c r="C361" s="81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</row>
    <row r="362" spans="2:15">
      <c r="B362" s="81"/>
      <c r="C362" s="81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</row>
    <row r="363" spans="2:15">
      <c r="B363" s="81"/>
      <c r="C363" s="81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</row>
    <row r="364" spans="2:15">
      <c r="B364" s="81"/>
      <c r="C364" s="81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</row>
    <row r="365" spans="2:15">
      <c r="B365" s="81"/>
      <c r="C365" s="81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</row>
    <row r="366" spans="2:15">
      <c r="B366" s="81"/>
      <c r="C366" s="81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</row>
    <row r="367" spans="2:15">
      <c r="B367" s="81"/>
      <c r="C367" s="81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</row>
    <row r="368" spans="2:15">
      <c r="B368" s="81"/>
      <c r="C368" s="81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</row>
    <row r="369" spans="2:15">
      <c r="B369" s="81"/>
      <c r="C369" s="81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</row>
    <row r="370" spans="2:15">
      <c r="B370" s="81"/>
      <c r="C370" s="81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</row>
    <row r="371" spans="2:15">
      <c r="B371" s="81"/>
      <c r="C371" s="81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</row>
    <row r="372" spans="2:15">
      <c r="B372" s="81"/>
      <c r="C372" s="81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</row>
    <row r="373" spans="2:15">
      <c r="B373" s="81"/>
      <c r="C373" s="81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</row>
    <row r="374" spans="2:15">
      <c r="B374" s="81"/>
      <c r="C374" s="81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</row>
    <row r="375" spans="2:15">
      <c r="B375" s="81"/>
      <c r="C375" s="81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</row>
    <row r="376" spans="2:15">
      <c r="B376" s="81"/>
      <c r="C376" s="81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</row>
    <row r="377" spans="2:15">
      <c r="B377" s="81"/>
      <c r="C377" s="81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</row>
    <row r="378" spans="2:15">
      <c r="B378" s="81"/>
      <c r="C378" s="81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</row>
    <row r="379" spans="2:15">
      <c r="B379" s="81"/>
      <c r="C379" s="81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</row>
    <row r="380" spans="2:15">
      <c r="B380" s="81"/>
      <c r="C380" s="81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</row>
    <row r="381" spans="2:15">
      <c r="B381" s="81"/>
      <c r="C381" s="81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</row>
    <row r="382" spans="2:15">
      <c r="B382" s="81"/>
      <c r="C382" s="81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</row>
    <row r="383" spans="2:15">
      <c r="B383" s="81"/>
      <c r="C383" s="81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</row>
    <row r="384" spans="2:15">
      <c r="B384" s="81"/>
      <c r="C384" s="81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</row>
    <row r="385" spans="2:15">
      <c r="B385" s="81"/>
      <c r="C385" s="81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</row>
    <row r="386" spans="2:15">
      <c r="B386" s="81"/>
      <c r="C386" s="81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</row>
    <row r="387" spans="2:15">
      <c r="B387" s="81"/>
      <c r="C387" s="81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</row>
    <row r="388" spans="2:15">
      <c r="B388" s="81"/>
      <c r="C388" s="81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</row>
    <row r="389" spans="2:15">
      <c r="B389" s="81"/>
      <c r="C389" s="81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</row>
    <row r="390" spans="2:15">
      <c r="B390" s="81"/>
      <c r="C390" s="81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</row>
    <row r="391" spans="2:15">
      <c r="B391" s="81"/>
      <c r="C391" s="81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</row>
    <row r="392" spans="2:15">
      <c r="B392" s="81"/>
      <c r="C392" s="81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</row>
    <row r="393" spans="2:15">
      <c r="B393" s="81"/>
      <c r="C393" s="81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</row>
    <row r="394" spans="2:15">
      <c r="B394" s="81"/>
      <c r="C394" s="81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</row>
    <row r="395" spans="2:15">
      <c r="B395" s="81"/>
      <c r="C395" s="81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</row>
    <row r="396" spans="2:15">
      <c r="B396" s="81"/>
      <c r="C396" s="81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</row>
    <row r="397" spans="2:15">
      <c r="B397" s="81"/>
      <c r="C397" s="81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</row>
    <row r="398" spans="2:15">
      <c r="B398" s="81"/>
      <c r="C398" s="81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</row>
    <row r="399" spans="2:15">
      <c r="B399" s="81"/>
      <c r="C399" s="81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</row>
    <row r="400" spans="2:15">
      <c r="B400" s="81"/>
      <c r="C400" s="81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</row>
    <row r="401" spans="2:15">
      <c r="B401" s="81"/>
      <c r="C401" s="81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</row>
    <row r="402" spans="2:15">
      <c r="B402" s="81"/>
      <c r="C402" s="81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</row>
    <row r="403" spans="2:15">
      <c r="B403" s="81"/>
      <c r="C403" s="81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</row>
    <row r="404" spans="2:15">
      <c r="B404" s="81"/>
      <c r="C404" s="81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</row>
    <row r="405" spans="2:15">
      <c r="B405" s="81"/>
      <c r="C405" s="81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</row>
    <row r="406" spans="2:15">
      <c r="B406" s="81"/>
      <c r="C406" s="81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</row>
    <row r="407" spans="2:15">
      <c r="B407" s="81"/>
      <c r="C407" s="81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</row>
    <row r="408" spans="2:15">
      <c r="B408" s="81"/>
      <c r="C408" s="81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</row>
    <row r="409" spans="2:15">
      <c r="B409" s="81"/>
      <c r="C409" s="81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</row>
    <row r="410" spans="2:15">
      <c r="B410" s="81"/>
      <c r="C410" s="81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</row>
    <row r="411" spans="2:15">
      <c r="B411" s="81"/>
      <c r="C411" s="81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</row>
    <row r="412" spans="2:15">
      <c r="B412" s="81"/>
      <c r="C412" s="81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</row>
    <row r="413" spans="2:15">
      <c r="B413" s="81"/>
      <c r="C413" s="81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</row>
    <row r="414" spans="2:15">
      <c r="B414" s="81"/>
      <c r="C414" s="81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</row>
    <row r="415" spans="2:15">
      <c r="B415" s="81"/>
      <c r="C415" s="81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</row>
    <row r="416" spans="2:15">
      <c r="B416" s="81"/>
      <c r="C416" s="81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</row>
    <row r="417" spans="2:15">
      <c r="B417" s="81"/>
      <c r="C417" s="81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</row>
    <row r="418" spans="2:15">
      <c r="B418" s="81"/>
      <c r="C418" s="81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</row>
    <row r="419" spans="2:15">
      <c r="B419" s="81"/>
      <c r="C419" s="81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</row>
    <row r="420" spans="2:15">
      <c r="B420" s="81"/>
      <c r="C420" s="81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</row>
    <row r="421" spans="2:15">
      <c r="B421" s="81"/>
      <c r="C421" s="81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</row>
    <row r="422" spans="2:15">
      <c r="B422" s="81"/>
      <c r="C422" s="81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</row>
    <row r="423" spans="2:15">
      <c r="B423" s="81"/>
      <c r="C423" s="81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</row>
    <row r="424" spans="2:15">
      <c r="B424" s="81"/>
      <c r="C424" s="81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</row>
    <row r="425" spans="2:15">
      <c r="B425" s="81"/>
      <c r="C425" s="81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</row>
    <row r="426" spans="2:15">
      <c r="B426" s="81"/>
      <c r="C426" s="81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</row>
    <row r="427" spans="2:15">
      <c r="B427" s="81"/>
      <c r="C427" s="81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</row>
    <row r="428" spans="2:15">
      <c r="B428" s="81"/>
      <c r="C428" s="81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</row>
    <row r="429" spans="2:15">
      <c r="B429" s="81"/>
      <c r="C429" s="81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</row>
    <row r="430" spans="2:15">
      <c r="B430" s="81"/>
      <c r="C430" s="81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</row>
    <row r="431" spans="2:15">
      <c r="B431" s="81"/>
      <c r="C431" s="81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</row>
    <row r="432" spans="2:15">
      <c r="B432" s="81"/>
      <c r="C432" s="81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</row>
    <row r="433" spans="2:15">
      <c r="B433" s="81"/>
      <c r="C433" s="81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</row>
    <row r="434" spans="2:15">
      <c r="B434" s="81"/>
      <c r="C434" s="81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</row>
    <row r="435" spans="2:15">
      <c r="B435" s="81"/>
      <c r="C435" s="81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</row>
    <row r="436" spans="2:15">
      <c r="B436" s="81"/>
      <c r="C436" s="81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</row>
    <row r="437" spans="2:15">
      <c r="B437" s="81"/>
      <c r="C437" s="81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</row>
    <row r="438" spans="2:15">
      <c r="B438" s="81"/>
      <c r="C438" s="81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</row>
    <row r="439" spans="2:15">
      <c r="B439" s="81"/>
      <c r="C439" s="81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</row>
    <row r="440" spans="2:15">
      <c r="B440" s="81"/>
      <c r="C440" s="81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</row>
    <row r="441" spans="2:15">
      <c r="B441" s="81"/>
      <c r="C441" s="81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</row>
    <row r="442" spans="2:15">
      <c r="B442" s="81"/>
      <c r="C442" s="81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</row>
    <row r="443" spans="2:15">
      <c r="B443" s="81"/>
      <c r="C443" s="81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</row>
    <row r="444" spans="2:15">
      <c r="B444" s="81"/>
      <c r="C444" s="81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</row>
    <row r="445" spans="2:15">
      <c r="B445" s="81"/>
      <c r="C445" s="81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</row>
    <row r="446" spans="2:15">
      <c r="B446" s="81"/>
      <c r="C446" s="81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</row>
    <row r="447" spans="2:15">
      <c r="B447" s="81"/>
      <c r="C447" s="81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</row>
    <row r="448" spans="2:15">
      <c r="B448" s="81"/>
      <c r="C448" s="81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</row>
    <row r="449" spans="2:15">
      <c r="B449" s="81"/>
      <c r="C449" s="81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</row>
    <row r="450" spans="2:15">
      <c r="B450" s="81"/>
      <c r="C450" s="81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</row>
    <row r="451" spans="2:15">
      <c r="B451" s="81"/>
      <c r="C451" s="81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</row>
    <row r="452" spans="2:15">
      <c r="B452" s="81"/>
      <c r="C452" s="81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</row>
    <row r="453" spans="2:15">
      <c r="B453" s="81"/>
      <c r="C453" s="81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</row>
    <row r="454" spans="2:15">
      <c r="B454" s="81"/>
      <c r="C454" s="81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</row>
    <row r="455" spans="2:15">
      <c r="B455" s="81"/>
      <c r="C455" s="81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</row>
    <row r="456" spans="2:15">
      <c r="B456" s="81"/>
      <c r="C456" s="81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</row>
    <row r="457" spans="2:15">
      <c r="B457" s="81"/>
      <c r="C457" s="81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</row>
    <row r="458" spans="2:15">
      <c r="B458" s="81"/>
      <c r="C458" s="81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</row>
    <row r="459" spans="2:15">
      <c r="B459" s="81"/>
      <c r="C459" s="81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</row>
    <row r="460" spans="2:15">
      <c r="B460" s="81"/>
      <c r="C460" s="81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</row>
    <row r="461" spans="2:15">
      <c r="B461" s="81"/>
      <c r="C461" s="81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</row>
    <row r="462" spans="2:15">
      <c r="B462" s="81"/>
      <c r="C462" s="81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</row>
    <row r="463" spans="2:15">
      <c r="B463" s="81"/>
      <c r="C463" s="81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</row>
    <row r="464" spans="2:15">
      <c r="B464" s="81"/>
      <c r="C464" s="81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</row>
    <row r="465" spans="2:15">
      <c r="B465" s="81"/>
      <c r="C465" s="81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</row>
    <row r="466" spans="2:15">
      <c r="B466" s="81"/>
      <c r="C466" s="81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</row>
    <row r="467" spans="2:15">
      <c r="B467" s="81"/>
      <c r="C467" s="81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</row>
    <row r="468" spans="2:15">
      <c r="B468" s="81"/>
      <c r="C468" s="81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</row>
    <row r="469" spans="2:15">
      <c r="B469" s="81"/>
      <c r="C469" s="81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</row>
    <row r="470" spans="2:15">
      <c r="B470" s="81"/>
      <c r="C470" s="81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</row>
    <row r="471" spans="2:15">
      <c r="B471" s="81"/>
      <c r="C471" s="81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</row>
    <row r="472" spans="2:15">
      <c r="B472" s="81"/>
      <c r="C472" s="81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</row>
    <row r="473" spans="2:15">
      <c r="B473" s="81"/>
      <c r="C473" s="81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</row>
    <row r="474" spans="2:15">
      <c r="B474" s="81"/>
      <c r="C474" s="81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</row>
    <row r="475" spans="2:15">
      <c r="B475" s="81"/>
      <c r="C475" s="81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</row>
    <row r="476" spans="2:15">
      <c r="B476" s="81"/>
      <c r="C476" s="81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</row>
    <row r="477" spans="2:15">
      <c r="B477" s="81"/>
      <c r="C477" s="81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</row>
    <row r="478" spans="2:15">
      <c r="B478" s="81"/>
      <c r="C478" s="81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</row>
    <row r="479" spans="2:15">
      <c r="B479" s="81"/>
      <c r="C479" s="81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</row>
    <row r="480" spans="2:15">
      <c r="B480" s="81"/>
      <c r="C480" s="81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</row>
    <row r="481" spans="2:15">
      <c r="B481" s="81"/>
      <c r="C481" s="81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</row>
    <row r="482" spans="2:15">
      <c r="B482" s="81"/>
      <c r="C482" s="81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</row>
    <row r="483" spans="2:15">
      <c r="B483" s="81"/>
      <c r="C483" s="81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</row>
    <row r="484" spans="2:15">
      <c r="B484" s="81"/>
      <c r="C484" s="81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</row>
    <row r="485" spans="2:15">
      <c r="B485" s="81"/>
      <c r="C485" s="81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</row>
    <row r="486" spans="2:15">
      <c r="B486" s="81"/>
      <c r="C486" s="81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</row>
    <row r="487" spans="2:15">
      <c r="B487" s="81"/>
      <c r="C487" s="81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</row>
    <row r="488" spans="2:15">
      <c r="B488" s="81"/>
      <c r="C488" s="81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</row>
    <row r="489" spans="2:15">
      <c r="B489" s="81"/>
      <c r="C489" s="81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</row>
    <row r="490" spans="2:15">
      <c r="B490" s="81"/>
      <c r="C490" s="81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</row>
    <row r="491" spans="2:15">
      <c r="B491" s="81"/>
      <c r="C491" s="81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</row>
    <row r="492" spans="2:15">
      <c r="B492" s="81"/>
      <c r="C492" s="81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</row>
    <row r="493" spans="2:15">
      <c r="B493" s="81"/>
      <c r="C493" s="81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</row>
    <row r="494" spans="2:15">
      <c r="B494" s="81"/>
      <c r="C494" s="81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</row>
    <row r="495" spans="2:15">
      <c r="B495" s="81"/>
      <c r="C495" s="81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</row>
    <row r="496" spans="2:15">
      <c r="B496" s="81"/>
      <c r="C496" s="81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</row>
    <row r="497" spans="2:15">
      <c r="B497" s="81"/>
      <c r="C497" s="81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</row>
    <row r="498" spans="2:15">
      <c r="B498" s="81"/>
      <c r="C498" s="81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</row>
    <row r="499" spans="2:15">
      <c r="B499" s="81"/>
      <c r="C499" s="81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</row>
    <row r="500" spans="2:15">
      <c r="B500" s="81"/>
      <c r="C500" s="81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</row>
    <row r="501" spans="2:15">
      <c r="B501" s="81"/>
      <c r="C501" s="81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</row>
    <row r="502" spans="2:15">
      <c r="B502" s="81"/>
      <c r="C502" s="81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</row>
    <row r="503" spans="2:15">
      <c r="B503" s="81"/>
      <c r="C503" s="81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</row>
    <row r="504" spans="2:15">
      <c r="B504" s="81"/>
      <c r="C504" s="81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</row>
    <row r="505" spans="2:15">
      <c r="B505" s="81"/>
      <c r="C505" s="81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</row>
    <row r="506" spans="2:15">
      <c r="B506" s="81"/>
      <c r="C506" s="81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</row>
    <row r="507" spans="2:15">
      <c r="B507" s="81"/>
      <c r="C507" s="81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</row>
    <row r="508" spans="2:15">
      <c r="B508" s="81"/>
      <c r="C508" s="81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</row>
    <row r="509" spans="2:15">
      <c r="B509" s="81"/>
      <c r="C509" s="81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</row>
    <row r="510" spans="2:15">
      <c r="B510" s="81"/>
      <c r="C510" s="81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</row>
    <row r="511" spans="2:15">
      <c r="B511" s="81"/>
      <c r="C511" s="81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</row>
    <row r="512" spans="2:15">
      <c r="B512" s="81"/>
      <c r="C512" s="81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</row>
    <row r="513" spans="2:15">
      <c r="B513" s="81"/>
      <c r="C513" s="81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</row>
    <row r="514" spans="2:15">
      <c r="B514" s="81"/>
      <c r="C514" s="81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</row>
    <row r="515" spans="2:15">
      <c r="B515" s="81"/>
      <c r="C515" s="81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</row>
    <row r="516" spans="2:15">
      <c r="B516" s="81"/>
      <c r="C516" s="81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</row>
    <row r="517" spans="2:15">
      <c r="B517" s="81"/>
      <c r="C517" s="81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</row>
    <row r="518" spans="2:15">
      <c r="B518" s="81"/>
      <c r="C518" s="81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</row>
    <row r="519" spans="2:15">
      <c r="B519" s="81"/>
      <c r="C519" s="81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</row>
    <row r="520" spans="2:15">
      <c r="B520" s="81"/>
      <c r="C520" s="81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</row>
    <row r="521" spans="2:15">
      <c r="B521" s="81"/>
      <c r="C521" s="81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</row>
    <row r="522" spans="2:15">
      <c r="B522" s="81"/>
      <c r="C522" s="81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</row>
    <row r="523" spans="2:15">
      <c r="B523" s="81"/>
      <c r="C523" s="81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</row>
    <row r="524" spans="2:15">
      <c r="B524" s="81"/>
      <c r="C524" s="81"/>
    </row>
    <row r="525" spans="2:15">
      <c r="B525" s="81"/>
      <c r="C525" s="81"/>
    </row>
    <row r="526" spans="2:15">
      <c r="B526" s="81"/>
      <c r="C526" s="81"/>
    </row>
    <row r="527" spans="2:15">
      <c r="B527" s="81"/>
      <c r="C527" s="81"/>
    </row>
    <row r="528" spans="2:15">
      <c r="B528" s="81"/>
      <c r="C528" s="81"/>
    </row>
    <row r="529" spans="2:3">
      <c r="B529" s="81"/>
      <c r="C529" s="81"/>
    </row>
    <row r="530" spans="2:3">
      <c r="B530" s="81"/>
      <c r="C530" s="81"/>
    </row>
    <row r="531" spans="2:3">
      <c r="B531" s="81"/>
      <c r="C531" s="81"/>
    </row>
    <row r="532" spans="2:3">
      <c r="B532" s="81"/>
      <c r="C532" s="81"/>
    </row>
    <row r="533" spans="2:3">
      <c r="B533" s="81"/>
      <c r="C533" s="81"/>
    </row>
    <row r="534" spans="2:3">
      <c r="B534" s="81"/>
      <c r="C534" s="81"/>
    </row>
    <row r="535" spans="2:3">
      <c r="B535" s="81"/>
      <c r="C535" s="81"/>
    </row>
    <row r="536" spans="2:3">
      <c r="B536" s="81"/>
      <c r="C536" s="81"/>
    </row>
    <row r="537" spans="2:3">
      <c r="B537" s="81"/>
      <c r="C537" s="81"/>
    </row>
    <row r="538" spans="2:3">
      <c r="B538" s="81"/>
      <c r="C538" s="81"/>
    </row>
    <row r="539" spans="2:3">
      <c r="B539" s="81"/>
      <c r="C539" s="81"/>
    </row>
    <row r="540" spans="2:3">
      <c r="B540" s="81"/>
      <c r="C540" s="81"/>
    </row>
    <row r="541" spans="2:3">
      <c r="B541" s="81"/>
      <c r="C541" s="81"/>
    </row>
    <row r="542" spans="2:3">
      <c r="B542" s="81"/>
      <c r="C542" s="81"/>
    </row>
    <row r="543" spans="2:3">
      <c r="B543" s="81"/>
      <c r="C543" s="81"/>
    </row>
    <row r="544" spans="2:3">
      <c r="B544" s="81"/>
      <c r="C544" s="81"/>
    </row>
    <row r="545" spans="2:3">
      <c r="B545" s="81"/>
      <c r="C545" s="81"/>
    </row>
    <row r="546" spans="2:3">
      <c r="B546" s="81"/>
      <c r="C546" s="81"/>
    </row>
    <row r="547" spans="2:3">
      <c r="B547" s="81"/>
      <c r="C547" s="81"/>
    </row>
    <row r="548" spans="2:3">
      <c r="B548" s="81"/>
      <c r="C548" s="81"/>
    </row>
    <row r="549" spans="2:3">
      <c r="B549" s="81"/>
      <c r="C549" s="81"/>
    </row>
    <row r="550" spans="2:3">
      <c r="B550" s="81"/>
      <c r="C550" s="81"/>
    </row>
    <row r="551" spans="2:3">
      <c r="B551" s="81"/>
      <c r="C551" s="81"/>
    </row>
    <row r="552" spans="2:3">
      <c r="B552" s="81"/>
      <c r="C552" s="81"/>
    </row>
    <row r="553" spans="2:3">
      <c r="B553" s="81"/>
      <c r="C553" s="81"/>
    </row>
    <row r="554" spans="2:3">
      <c r="B554" s="81"/>
      <c r="C554" s="81"/>
    </row>
    <row r="555" spans="2:3">
      <c r="B555" s="81"/>
      <c r="C555" s="81"/>
    </row>
    <row r="556" spans="2:3">
      <c r="B556" s="81"/>
      <c r="C556" s="81"/>
    </row>
    <row r="557" spans="2:3">
      <c r="B557" s="81"/>
      <c r="C557" s="81"/>
    </row>
    <row r="558" spans="2:3">
      <c r="B558" s="81"/>
      <c r="C558" s="81"/>
    </row>
    <row r="559" spans="2:3">
      <c r="B559" s="81"/>
      <c r="C559" s="81"/>
    </row>
    <row r="560" spans="2:3">
      <c r="B560" s="81"/>
      <c r="C560" s="81"/>
    </row>
    <row r="561" spans="2:3">
      <c r="B561" s="81"/>
      <c r="C561" s="81"/>
    </row>
    <row r="562" spans="2:3">
      <c r="B562" s="81"/>
      <c r="C562" s="81"/>
    </row>
    <row r="563" spans="2:3">
      <c r="B563" s="81"/>
      <c r="C563" s="81"/>
    </row>
    <row r="564" spans="2:3">
      <c r="B564" s="81"/>
      <c r="C564" s="81"/>
    </row>
    <row r="565" spans="2:3">
      <c r="B565" s="81"/>
      <c r="C565" s="81"/>
    </row>
    <row r="566" spans="2:3">
      <c r="B566" s="81"/>
      <c r="C566" s="81"/>
    </row>
    <row r="567" spans="2:3">
      <c r="B567" s="81"/>
      <c r="C567" s="81"/>
    </row>
    <row r="568" spans="2:3">
      <c r="B568" s="81"/>
      <c r="C568" s="81"/>
    </row>
    <row r="569" spans="2:3">
      <c r="B569" s="81"/>
      <c r="C569" s="81"/>
    </row>
    <row r="570" spans="2:3">
      <c r="B570" s="81"/>
      <c r="C570" s="81"/>
    </row>
    <row r="571" spans="2:3">
      <c r="B571" s="81"/>
      <c r="C571" s="81"/>
    </row>
    <row r="572" spans="2:3">
      <c r="B572" s="81"/>
      <c r="C572" s="81"/>
    </row>
    <row r="573" spans="2:3">
      <c r="B573" s="81"/>
      <c r="C573" s="81"/>
    </row>
    <row r="574" spans="2:3">
      <c r="B574" s="81"/>
      <c r="C574" s="81"/>
    </row>
    <row r="575" spans="2:3">
      <c r="B575" s="81"/>
      <c r="C575" s="81"/>
    </row>
    <row r="576" spans="2:3">
      <c r="B576" s="81"/>
      <c r="C576" s="81"/>
    </row>
    <row r="577" spans="2:3">
      <c r="B577" s="81"/>
      <c r="C577" s="81"/>
    </row>
    <row r="578" spans="2:3">
      <c r="B578" s="81"/>
      <c r="C578" s="81"/>
    </row>
    <row r="579" spans="2:3">
      <c r="B579" s="81"/>
      <c r="C579" s="81"/>
    </row>
    <row r="580" spans="2:3">
      <c r="B580" s="81"/>
      <c r="C580" s="81"/>
    </row>
    <row r="581" spans="2:3">
      <c r="B581" s="81"/>
      <c r="C581" s="81"/>
    </row>
    <row r="582" spans="2:3">
      <c r="B582" s="81"/>
      <c r="C582" s="81"/>
    </row>
    <row r="583" spans="2:3">
      <c r="B583" s="81"/>
      <c r="C583" s="81"/>
    </row>
    <row r="584" spans="2:3">
      <c r="B584" s="81"/>
      <c r="C584" s="81"/>
    </row>
    <row r="585" spans="2:3">
      <c r="B585" s="81"/>
      <c r="C585" s="81"/>
    </row>
    <row r="586" spans="2:3">
      <c r="B586" s="81"/>
      <c r="C586" s="81"/>
    </row>
    <row r="587" spans="2:3">
      <c r="B587" s="81"/>
      <c r="C587" s="81"/>
    </row>
    <row r="588" spans="2:3">
      <c r="B588" s="81"/>
      <c r="C588" s="81"/>
    </row>
    <row r="589" spans="2:3">
      <c r="B589" s="81"/>
      <c r="C589" s="81"/>
    </row>
    <row r="590" spans="2:3">
      <c r="B590" s="81"/>
      <c r="C590" s="81"/>
    </row>
    <row r="591" spans="2:3">
      <c r="B591" s="81"/>
      <c r="C591" s="81"/>
    </row>
    <row r="592" spans="2:3">
      <c r="B592" s="81"/>
      <c r="C592" s="81"/>
    </row>
    <row r="593" spans="2:3">
      <c r="B593" s="81"/>
      <c r="C593" s="81"/>
    </row>
    <row r="594" spans="2:3">
      <c r="B594" s="81"/>
      <c r="C594" s="81"/>
    </row>
    <row r="595" spans="2:3">
      <c r="B595" s="81"/>
      <c r="C595" s="81"/>
    </row>
    <row r="596" spans="2:3">
      <c r="B596" s="81"/>
      <c r="C596" s="81"/>
    </row>
  </sheetData>
  <mergeCells count="6">
    <mergeCell ref="M35:O35"/>
    <mergeCell ref="A1:P1"/>
    <mergeCell ref="A2:P2"/>
    <mergeCell ref="A3:D3"/>
    <mergeCell ref="C4:I4"/>
    <mergeCell ref="A5:D5"/>
  </mergeCells>
  <dataValidations count="1">
    <dataValidation type="list" allowBlank="1" showInputMessage="1" showErrorMessage="1" sqref="D12:D31">
      <formula1>Programi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Z596"/>
  <sheetViews>
    <sheetView showZeros="0" zoomScale="70" zoomScaleNormal="70" zoomScaleSheetLayoutView="70" workbookViewId="0">
      <pane xSplit="8" ySplit="11" topLeftCell="L12" activePane="bottomRight" state="frozen"/>
      <selection pane="topRight" activeCell="F1" sqref="F1"/>
      <selection pane="bottomLeft" activeCell="A13" sqref="A13"/>
      <selection pane="bottomRight" activeCell="G20" sqref="G20"/>
    </sheetView>
  </sheetViews>
  <sheetFormatPr defaultRowHeight="14.25"/>
  <cols>
    <col min="1" max="1" width="9.42578125" style="65" customWidth="1"/>
    <col min="2" max="3" width="35.28515625" style="65" hidden="1" customWidth="1"/>
    <col min="4" max="4" width="58.85546875" style="65" customWidth="1"/>
    <col min="5" max="6" width="15.7109375" style="65" customWidth="1"/>
    <col min="7" max="7" width="13.42578125" style="65" customWidth="1"/>
    <col min="8" max="8" width="14.85546875" style="65" customWidth="1"/>
    <col min="9" max="9" width="15.28515625" style="65" customWidth="1"/>
    <col min="10" max="10" width="31" style="65" customWidth="1"/>
    <col min="11" max="11" width="15" style="65" customWidth="1"/>
    <col min="12" max="16" width="16" style="65" customWidth="1"/>
    <col min="17" max="17" width="20" style="65" customWidth="1"/>
    <col min="18" max="18" width="21.140625" style="65" customWidth="1"/>
    <col min="19" max="19" width="19.28515625" style="65" customWidth="1"/>
    <col min="20" max="20" width="18.7109375" style="65" customWidth="1"/>
    <col min="21" max="21" width="18.42578125" style="65" customWidth="1"/>
    <col min="22" max="22" width="16.42578125" style="65" customWidth="1"/>
    <col min="23" max="23" width="24" style="65" customWidth="1"/>
    <col min="24" max="24" width="12" style="65" customWidth="1"/>
    <col min="25" max="25" width="12.5703125" style="65" customWidth="1"/>
    <col min="26" max="26" width="12.42578125" style="65" customWidth="1"/>
    <col min="27" max="16384" width="9.140625" style="65"/>
  </cols>
  <sheetData>
    <row r="1" spans="1:26" ht="24" thickBot="1">
      <c r="A1" s="225" t="s">
        <v>729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7"/>
    </row>
    <row r="2" spans="1:26" ht="18.75" customHeight="1" thickBot="1">
      <c r="A2" s="228" t="s">
        <v>971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30"/>
    </row>
    <row r="3" spans="1:26" ht="15" thickBot="1">
      <c r="A3" s="233" t="s">
        <v>818</v>
      </c>
      <c r="B3" s="234"/>
      <c r="C3" s="234"/>
      <c r="D3" s="234"/>
      <c r="E3" s="177"/>
      <c r="F3" s="177"/>
      <c r="I3" s="66"/>
      <c r="J3" s="66"/>
      <c r="K3" s="66"/>
      <c r="L3" s="66"/>
      <c r="M3" s="67"/>
      <c r="N3" s="67"/>
      <c r="O3" s="67"/>
    </row>
    <row r="4" spans="1:26" ht="21.75" customHeight="1" thickBot="1">
      <c r="A4" s="128">
        <f>spisak!$A$4</f>
        <v>0</v>
      </c>
      <c r="C4" s="231" t="str">
        <f>spisak!$C$4</f>
        <v/>
      </c>
      <c r="D4" s="232"/>
      <c r="E4" s="232"/>
      <c r="F4" s="232"/>
      <c r="G4" s="232"/>
      <c r="H4" s="232"/>
      <c r="I4" s="232"/>
      <c r="J4" s="176"/>
      <c r="K4" s="166"/>
      <c r="L4" s="66"/>
    </row>
    <row r="5" spans="1:26" ht="16.5" customHeight="1" thickBot="1">
      <c r="A5" s="235"/>
      <c r="B5" s="236"/>
      <c r="C5" s="236"/>
      <c r="D5" s="236"/>
      <c r="E5" s="177"/>
      <c r="F5" s="177"/>
      <c r="I5" s="66"/>
      <c r="J5" s="66"/>
      <c r="K5" s="66"/>
      <c r="L5" s="66"/>
    </row>
    <row r="6" spans="1:26" ht="18.75" customHeight="1">
      <c r="L6" s="68">
        <f>spisak!K$6</f>
        <v>0</v>
      </c>
      <c r="M6" s="69">
        <f>spisak!L$6</f>
        <v>0</v>
      </c>
      <c r="N6" s="69">
        <f>spisak!M$6</f>
        <v>0</v>
      </c>
      <c r="O6" s="69">
        <f>spisak!N$6</f>
        <v>0</v>
      </c>
      <c r="P6" s="70">
        <f>spisak!O$6</f>
        <v>0</v>
      </c>
      <c r="Q6" s="71"/>
    </row>
    <row r="7" spans="1:26" ht="21.75" customHeight="1" thickBot="1">
      <c r="L7" s="72">
        <f>SUM(L12:L49)</f>
        <v>0</v>
      </c>
      <c r="M7" s="72">
        <f>SUM(M12:M49)</f>
        <v>0</v>
      </c>
      <c r="N7" s="72">
        <f>SUM(N12:N49)</f>
        <v>0</v>
      </c>
      <c r="O7" s="72">
        <f>SUM(O12:O49)</f>
        <v>0</v>
      </c>
      <c r="P7" s="72">
        <f>SUM(P12:P49)</f>
        <v>0</v>
      </c>
    </row>
    <row r="8" spans="1:26" ht="15">
      <c r="A8" s="65">
        <f>27*spisak!A8</f>
        <v>0</v>
      </c>
      <c r="L8" s="161" t="s">
        <v>635</v>
      </c>
      <c r="M8" s="74"/>
      <c r="N8" s="75"/>
    </row>
    <row r="9" spans="1:26" s="208" customFormat="1" ht="87.75" customHeight="1">
      <c r="A9" s="202" t="s">
        <v>278</v>
      </c>
      <c r="B9" s="203"/>
      <c r="C9" s="203"/>
      <c r="D9" s="202" t="s">
        <v>122</v>
      </c>
      <c r="E9" s="152" t="s">
        <v>814</v>
      </c>
      <c r="F9" s="152" t="s">
        <v>815</v>
      </c>
      <c r="G9" s="202" t="s">
        <v>674</v>
      </c>
      <c r="H9" s="202" t="s">
        <v>675</v>
      </c>
      <c r="I9" s="207" t="s">
        <v>276</v>
      </c>
      <c r="J9" s="202" t="s">
        <v>972</v>
      </c>
      <c r="K9" s="202" t="s">
        <v>973</v>
      </c>
      <c r="L9" s="202" t="s">
        <v>974</v>
      </c>
      <c r="M9" s="202" t="s">
        <v>778</v>
      </c>
      <c r="N9" s="202" t="s">
        <v>798</v>
      </c>
      <c r="O9" s="202" t="s">
        <v>979</v>
      </c>
      <c r="P9" s="202" t="s">
        <v>975</v>
      </c>
      <c r="Q9" s="202" t="s">
        <v>980</v>
      </c>
      <c r="R9" s="202" t="s">
        <v>981</v>
      </c>
      <c r="S9" s="202" t="s">
        <v>982</v>
      </c>
      <c r="T9" s="202" t="s">
        <v>983</v>
      </c>
      <c r="U9" s="202" t="s">
        <v>810</v>
      </c>
      <c r="V9" s="202" t="s">
        <v>984</v>
      </c>
      <c r="W9" s="206" t="s">
        <v>985</v>
      </c>
      <c r="X9" s="202" t="s">
        <v>986</v>
      </c>
      <c r="Y9" s="202" t="s">
        <v>987</v>
      </c>
      <c r="Z9" s="202" t="s">
        <v>804</v>
      </c>
    </row>
    <row r="10" spans="1:26" ht="15">
      <c r="A10" s="77">
        <v>1</v>
      </c>
      <c r="B10" s="89"/>
      <c r="C10" s="89"/>
      <c r="D10" s="90" t="s">
        <v>275</v>
      </c>
      <c r="E10" s="90" t="s">
        <v>277</v>
      </c>
      <c r="F10" s="90" t="s">
        <v>452</v>
      </c>
      <c r="G10" s="90" t="s">
        <v>453</v>
      </c>
      <c r="H10" s="90" t="s">
        <v>454</v>
      </c>
      <c r="I10" s="90" t="s">
        <v>116</v>
      </c>
      <c r="J10" s="90" t="s">
        <v>605</v>
      </c>
      <c r="K10" s="90" t="s">
        <v>633</v>
      </c>
      <c r="L10" s="90" t="s">
        <v>634</v>
      </c>
      <c r="M10" s="90" t="s">
        <v>636</v>
      </c>
      <c r="N10" s="90" t="s">
        <v>789</v>
      </c>
      <c r="O10" s="90" t="s">
        <v>790</v>
      </c>
      <c r="P10" s="90" t="s">
        <v>791</v>
      </c>
      <c r="Q10" s="90" t="s">
        <v>805</v>
      </c>
      <c r="R10" s="90">
        <v>16</v>
      </c>
      <c r="S10" s="90">
        <v>17</v>
      </c>
      <c r="T10" s="90">
        <v>18</v>
      </c>
      <c r="U10" s="90">
        <v>19</v>
      </c>
      <c r="V10" s="90">
        <v>20</v>
      </c>
      <c r="W10" s="90">
        <v>21</v>
      </c>
      <c r="X10" s="204" t="s">
        <v>988</v>
      </c>
      <c r="Y10" s="204" t="s">
        <v>989</v>
      </c>
      <c r="Z10" s="204" t="s">
        <v>990</v>
      </c>
    </row>
    <row r="11" spans="1:26" ht="15" hidden="1" customHeight="1">
      <c r="A11" s="91"/>
      <c r="B11" s="91"/>
      <c r="C11" s="91"/>
      <c r="D11" s="92" t="s">
        <v>463</v>
      </c>
      <c r="E11" s="92"/>
      <c r="F11" s="92"/>
      <c r="G11" s="92" t="s">
        <v>459</v>
      </c>
      <c r="H11" s="92" t="s">
        <v>460</v>
      </c>
      <c r="I11" s="92" t="s">
        <v>461</v>
      </c>
      <c r="J11" s="92"/>
      <c r="K11" s="92"/>
      <c r="L11" s="92" t="s">
        <v>462</v>
      </c>
      <c r="M11" s="92" t="s">
        <v>451</v>
      </c>
      <c r="N11" s="93"/>
      <c r="O11" s="93"/>
      <c r="P11" s="93"/>
      <c r="Q11" s="199"/>
      <c r="R11" s="199"/>
      <c r="S11" s="199"/>
      <c r="T11" s="199"/>
      <c r="U11" s="199"/>
      <c r="V11" s="199"/>
      <c r="W11" s="199"/>
    </row>
    <row r="12" spans="1:26" ht="27" customHeight="1">
      <c r="A12" s="99">
        <v>1</v>
      </c>
      <c r="B12" s="100" t="e">
        <f>VLOOKUP(D12,spisak!$C$11:$D$30,2,FALSE)</f>
        <v>#N/A</v>
      </c>
      <c r="C12" s="100" t="e">
        <f>CONCATENATE(B12,RIGHT(CONCATENATE("0",A12),2))</f>
        <v>#N/A</v>
      </c>
      <c r="D12" s="107"/>
      <c r="E12" s="180"/>
      <c r="F12" s="180"/>
      <c r="G12" s="181"/>
      <c r="H12" s="182"/>
      <c r="I12" s="102"/>
      <c r="J12" s="103"/>
      <c r="K12" s="103"/>
      <c r="L12" s="103"/>
      <c r="M12" s="103"/>
      <c r="N12" s="103"/>
      <c r="O12" s="103"/>
      <c r="P12" s="103"/>
      <c r="Q12" s="189"/>
      <c r="R12" s="189"/>
      <c r="S12" s="200"/>
      <c r="T12" s="201"/>
      <c r="U12" s="201"/>
      <c r="V12" s="189"/>
      <c r="W12" s="189"/>
      <c r="X12" s="189"/>
      <c r="Y12" s="189"/>
      <c r="Z12" s="205"/>
    </row>
    <row r="13" spans="1:26" ht="27" customHeight="1">
      <c r="A13" s="104">
        <f>A12+1</f>
        <v>2</v>
      </c>
      <c r="B13" s="105" t="e">
        <f>VLOOKUP(D13,spisak!$C$11:$D$30,2,FALSE)</f>
        <v>#N/A</v>
      </c>
      <c r="C13" s="105" t="e">
        <f t="shared" ref="C13:C31" si="0">CONCATENATE(B13,RIGHT(CONCATENATE("0",A13),2))</f>
        <v>#N/A</v>
      </c>
      <c r="D13" s="168"/>
      <c r="E13" s="183"/>
      <c r="F13" s="183"/>
      <c r="G13" s="184" t="str">
        <f t="shared" ref="G13:G31" si="1">IF(ISBLANK(H13)=TRUE,"",+VALUE(LEFT(H13,3)))</f>
        <v/>
      </c>
      <c r="H13" s="185"/>
      <c r="I13" s="96"/>
      <c r="J13" s="97"/>
      <c r="K13" s="97"/>
      <c r="L13" s="97"/>
      <c r="M13" s="97"/>
      <c r="N13" s="97"/>
      <c r="O13" s="97"/>
      <c r="P13" s="97"/>
      <c r="Q13" s="189"/>
      <c r="R13" s="189"/>
      <c r="S13" s="200"/>
      <c r="T13" s="201"/>
      <c r="U13" s="201"/>
      <c r="V13" s="189"/>
      <c r="W13" s="189"/>
      <c r="X13" s="189"/>
      <c r="Y13" s="189"/>
      <c r="Z13" s="205"/>
    </row>
    <row r="14" spans="1:26" ht="27" customHeight="1">
      <c r="A14" s="99">
        <f t="shared" ref="A14:A31" si="2">A13+1</f>
        <v>3</v>
      </c>
      <c r="B14" s="100" t="e">
        <f>VLOOKUP(D14,spisak!$C$11:$D$30,2,FALSE)</f>
        <v>#N/A</v>
      </c>
      <c r="C14" s="100" t="e">
        <f t="shared" si="0"/>
        <v>#N/A</v>
      </c>
      <c r="D14" s="107"/>
      <c r="E14" s="180"/>
      <c r="F14" s="180"/>
      <c r="G14" s="181" t="str">
        <f t="shared" si="1"/>
        <v/>
      </c>
      <c r="H14" s="182"/>
      <c r="I14" s="102"/>
      <c r="J14" s="103"/>
      <c r="K14" s="103"/>
      <c r="L14" s="103"/>
      <c r="M14" s="103"/>
      <c r="N14" s="103"/>
      <c r="O14" s="103"/>
      <c r="P14" s="103"/>
      <c r="Q14" s="189"/>
      <c r="R14" s="189"/>
      <c r="S14" s="200"/>
      <c r="T14" s="201"/>
      <c r="U14" s="201"/>
      <c r="V14" s="189"/>
      <c r="W14" s="189"/>
      <c r="X14" s="189"/>
      <c r="Y14" s="189"/>
      <c r="Z14" s="205"/>
    </row>
    <row r="15" spans="1:26" ht="27" customHeight="1">
      <c r="A15" s="104">
        <f t="shared" si="2"/>
        <v>4</v>
      </c>
      <c r="B15" s="105" t="e">
        <f>VLOOKUP(D15,spisak!$C$11:$D$30,2,FALSE)</f>
        <v>#N/A</v>
      </c>
      <c r="C15" s="105" t="e">
        <f t="shared" si="0"/>
        <v>#N/A</v>
      </c>
      <c r="D15" s="58"/>
      <c r="E15" s="186"/>
      <c r="F15" s="186"/>
      <c r="G15" s="184" t="str">
        <f t="shared" si="1"/>
        <v/>
      </c>
      <c r="H15" s="185"/>
      <c r="I15" s="106"/>
      <c r="J15" s="178"/>
      <c r="K15" s="178"/>
      <c r="L15" s="97"/>
      <c r="M15" s="97"/>
      <c r="N15" s="97"/>
      <c r="O15" s="97"/>
      <c r="P15" s="97"/>
      <c r="Q15" s="189"/>
      <c r="R15" s="189"/>
      <c r="S15" s="200"/>
      <c r="T15" s="201"/>
      <c r="U15" s="201"/>
      <c r="V15" s="189"/>
      <c r="W15" s="189"/>
      <c r="X15" s="189"/>
      <c r="Y15" s="189"/>
      <c r="Z15" s="205"/>
    </row>
    <row r="16" spans="1:26" ht="27" customHeight="1">
      <c r="A16" s="99">
        <f t="shared" si="2"/>
        <v>5</v>
      </c>
      <c r="B16" s="100" t="e">
        <f>VLOOKUP(D16,spisak!$C$11:$D$30,2,FALSE)</f>
        <v>#N/A</v>
      </c>
      <c r="C16" s="100" t="e">
        <f t="shared" si="0"/>
        <v>#N/A</v>
      </c>
      <c r="D16" s="107"/>
      <c r="E16" s="187"/>
      <c r="F16" s="187"/>
      <c r="G16" s="181" t="str">
        <f t="shared" si="1"/>
        <v/>
      </c>
      <c r="H16" s="182"/>
      <c r="I16" s="101"/>
      <c r="J16" s="179"/>
      <c r="K16" s="179"/>
      <c r="L16" s="103"/>
      <c r="M16" s="103"/>
      <c r="N16" s="103"/>
      <c r="O16" s="103"/>
      <c r="P16" s="103"/>
      <c r="Q16" s="189"/>
      <c r="R16" s="189"/>
      <c r="S16" s="200"/>
      <c r="T16" s="201"/>
      <c r="U16" s="201"/>
      <c r="V16" s="189"/>
      <c r="W16" s="189"/>
      <c r="X16" s="189"/>
      <c r="Y16" s="189"/>
      <c r="Z16" s="205"/>
    </row>
    <row r="17" spans="1:26" ht="27" customHeight="1">
      <c r="A17" s="104">
        <f t="shared" si="2"/>
        <v>6</v>
      </c>
      <c r="B17" s="105" t="e">
        <f>VLOOKUP(D17,spisak!$C$11:$D$30,2,FALSE)</f>
        <v>#N/A</v>
      </c>
      <c r="C17" s="105" t="e">
        <f t="shared" si="0"/>
        <v>#N/A</v>
      </c>
      <c r="D17" s="58"/>
      <c r="E17" s="186"/>
      <c r="F17" s="186"/>
      <c r="G17" s="184" t="str">
        <f t="shared" si="1"/>
        <v/>
      </c>
      <c r="H17" s="185"/>
      <c r="I17" s="106"/>
      <c r="J17" s="178"/>
      <c r="K17" s="178"/>
      <c r="L17" s="97"/>
      <c r="M17" s="97"/>
      <c r="N17" s="97"/>
      <c r="O17" s="97"/>
      <c r="P17" s="97"/>
      <c r="Q17" s="189"/>
      <c r="R17" s="189"/>
      <c r="S17" s="200"/>
      <c r="T17" s="201"/>
      <c r="U17" s="201"/>
      <c r="V17" s="189"/>
      <c r="W17" s="189"/>
      <c r="X17" s="189"/>
      <c r="Y17" s="189"/>
      <c r="Z17" s="205"/>
    </row>
    <row r="18" spans="1:26" ht="27" customHeight="1">
      <c r="A18" s="99">
        <f t="shared" si="2"/>
        <v>7</v>
      </c>
      <c r="B18" s="100" t="e">
        <f>VLOOKUP(D18,spisak!$C$11:$D$30,2,FALSE)</f>
        <v>#N/A</v>
      </c>
      <c r="C18" s="100" t="e">
        <f t="shared" si="0"/>
        <v>#N/A</v>
      </c>
      <c r="D18" s="107"/>
      <c r="E18" s="187"/>
      <c r="F18" s="187"/>
      <c r="G18" s="181" t="str">
        <f t="shared" si="1"/>
        <v/>
      </c>
      <c r="H18" s="182"/>
      <c r="I18" s="101"/>
      <c r="J18" s="179"/>
      <c r="K18" s="179"/>
      <c r="L18" s="103"/>
      <c r="M18" s="103"/>
      <c r="N18" s="103"/>
      <c r="O18" s="103"/>
      <c r="P18" s="103"/>
      <c r="Q18" s="189"/>
      <c r="R18" s="189"/>
      <c r="S18" s="200"/>
      <c r="T18" s="201"/>
      <c r="U18" s="201"/>
      <c r="V18" s="189"/>
      <c r="W18" s="189"/>
      <c r="X18" s="189"/>
      <c r="Y18" s="189"/>
      <c r="Z18" s="205"/>
    </row>
    <row r="19" spans="1:26" ht="27" customHeight="1">
      <c r="A19" s="104">
        <f t="shared" si="2"/>
        <v>8</v>
      </c>
      <c r="B19" s="105" t="e">
        <f>VLOOKUP(D19,spisak!$C$11:$D$30,2,FALSE)</f>
        <v>#N/A</v>
      </c>
      <c r="C19" s="105" t="e">
        <f t="shared" si="0"/>
        <v>#N/A</v>
      </c>
      <c r="D19" s="58"/>
      <c r="E19" s="186"/>
      <c r="F19" s="186"/>
      <c r="G19" s="184" t="str">
        <f t="shared" si="1"/>
        <v/>
      </c>
      <c r="H19" s="185"/>
      <c r="I19" s="106"/>
      <c r="J19" s="178"/>
      <c r="K19" s="178"/>
      <c r="L19" s="97"/>
      <c r="M19" s="97"/>
      <c r="N19" s="97"/>
      <c r="O19" s="97"/>
      <c r="P19" s="97"/>
      <c r="Q19" s="189"/>
      <c r="R19" s="189"/>
      <c r="S19" s="200"/>
      <c r="T19" s="201"/>
      <c r="U19" s="201"/>
      <c r="V19" s="189"/>
      <c r="W19" s="189"/>
      <c r="X19" s="189"/>
      <c r="Y19" s="189"/>
      <c r="Z19" s="205"/>
    </row>
    <row r="20" spans="1:26" ht="27" customHeight="1">
      <c r="A20" s="99">
        <f t="shared" si="2"/>
        <v>9</v>
      </c>
      <c r="B20" s="100" t="e">
        <f>VLOOKUP(D20,spisak!$C$11:$D$30,2,FALSE)</f>
        <v>#N/A</v>
      </c>
      <c r="C20" s="100" t="e">
        <f t="shared" si="0"/>
        <v>#N/A</v>
      </c>
      <c r="D20" s="107"/>
      <c r="E20" s="187"/>
      <c r="F20" s="187"/>
      <c r="G20" s="181" t="str">
        <f t="shared" si="1"/>
        <v/>
      </c>
      <c r="H20" s="182"/>
      <c r="I20" s="101"/>
      <c r="J20" s="179"/>
      <c r="K20" s="179"/>
      <c r="L20" s="103"/>
      <c r="M20" s="103"/>
      <c r="N20" s="103"/>
      <c r="O20" s="103"/>
      <c r="P20" s="103"/>
      <c r="Q20" s="189"/>
      <c r="R20" s="189"/>
      <c r="S20" s="200"/>
      <c r="T20" s="201"/>
      <c r="U20" s="201"/>
      <c r="V20" s="189"/>
      <c r="W20" s="189"/>
      <c r="X20" s="189"/>
      <c r="Y20" s="189"/>
      <c r="Z20" s="205"/>
    </row>
    <row r="21" spans="1:26" ht="27" customHeight="1">
      <c r="A21" s="104">
        <f t="shared" si="2"/>
        <v>10</v>
      </c>
      <c r="B21" s="105" t="e">
        <f>VLOOKUP(D21,spisak!$C$11:$D$30,2,FALSE)</f>
        <v>#N/A</v>
      </c>
      <c r="C21" s="105" t="e">
        <f t="shared" si="0"/>
        <v>#N/A</v>
      </c>
      <c r="D21" s="58"/>
      <c r="E21" s="186"/>
      <c r="F21" s="186"/>
      <c r="G21" s="184" t="str">
        <f t="shared" si="1"/>
        <v/>
      </c>
      <c r="H21" s="185"/>
      <c r="I21" s="106"/>
      <c r="J21" s="178"/>
      <c r="K21" s="178"/>
      <c r="L21" s="97"/>
      <c r="M21" s="97"/>
      <c r="N21" s="97"/>
      <c r="O21" s="97"/>
      <c r="P21" s="97"/>
      <c r="Q21" s="189"/>
      <c r="R21" s="189"/>
      <c r="S21" s="200"/>
      <c r="T21" s="201"/>
      <c r="U21" s="201"/>
      <c r="V21" s="189"/>
      <c r="W21" s="189"/>
      <c r="X21" s="189"/>
      <c r="Y21" s="189"/>
      <c r="Z21" s="205"/>
    </row>
    <row r="22" spans="1:26" ht="27" customHeight="1">
      <c r="A22" s="99">
        <f t="shared" si="2"/>
        <v>11</v>
      </c>
      <c r="B22" s="100" t="e">
        <f>VLOOKUP(D22,spisak!$C$11:$D$30,2,FALSE)</f>
        <v>#N/A</v>
      </c>
      <c r="C22" s="100" t="e">
        <f t="shared" si="0"/>
        <v>#N/A</v>
      </c>
      <c r="D22" s="107"/>
      <c r="E22" s="187"/>
      <c r="F22" s="187"/>
      <c r="G22" s="181" t="str">
        <f t="shared" si="1"/>
        <v/>
      </c>
      <c r="H22" s="182"/>
      <c r="I22" s="101"/>
      <c r="J22" s="179"/>
      <c r="K22" s="179"/>
      <c r="L22" s="103"/>
      <c r="M22" s="103"/>
      <c r="N22" s="103"/>
      <c r="O22" s="103"/>
      <c r="P22" s="103"/>
      <c r="Q22" s="189"/>
      <c r="R22" s="189"/>
      <c r="S22" s="200"/>
      <c r="T22" s="201"/>
      <c r="U22" s="201"/>
      <c r="V22" s="189"/>
      <c r="W22" s="189"/>
      <c r="X22" s="189"/>
      <c r="Y22" s="189"/>
      <c r="Z22" s="205"/>
    </row>
    <row r="23" spans="1:26" ht="27" customHeight="1">
      <c r="A23" s="104">
        <f t="shared" si="2"/>
        <v>12</v>
      </c>
      <c r="B23" s="105" t="e">
        <f>VLOOKUP(D23,spisak!$C$11:$D$30,2,FALSE)</f>
        <v>#N/A</v>
      </c>
      <c r="C23" s="105" t="e">
        <f t="shared" si="0"/>
        <v>#N/A</v>
      </c>
      <c r="D23" s="98"/>
      <c r="E23" s="183"/>
      <c r="F23" s="183"/>
      <c r="G23" s="184" t="str">
        <f t="shared" si="1"/>
        <v/>
      </c>
      <c r="H23" s="185"/>
      <c r="I23" s="96"/>
      <c r="J23" s="97"/>
      <c r="K23" s="97"/>
      <c r="L23" s="97"/>
      <c r="M23" s="97"/>
      <c r="N23" s="97"/>
      <c r="O23" s="97"/>
      <c r="P23" s="97"/>
      <c r="Q23" s="189"/>
      <c r="R23" s="189"/>
      <c r="S23" s="200"/>
      <c r="T23" s="201"/>
      <c r="U23" s="201"/>
      <c r="V23" s="189"/>
      <c r="W23" s="189"/>
      <c r="X23" s="189"/>
      <c r="Y23" s="189"/>
      <c r="Z23" s="205"/>
    </row>
    <row r="24" spans="1:26" ht="27" customHeight="1">
      <c r="A24" s="99">
        <f t="shared" si="2"/>
        <v>13</v>
      </c>
      <c r="B24" s="100" t="e">
        <f>VLOOKUP(D24,spisak!$C$11:$D$30,2,FALSE)</f>
        <v>#N/A</v>
      </c>
      <c r="C24" s="100" t="e">
        <f t="shared" si="0"/>
        <v>#N/A</v>
      </c>
      <c r="D24" s="107"/>
      <c r="E24" s="180"/>
      <c r="F24" s="180"/>
      <c r="G24" s="181" t="str">
        <f t="shared" si="1"/>
        <v/>
      </c>
      <c r="H24" s="182"/>
      <c r="I24" s="102"/>
      <c r="J24" s="103"/>
      <c r="K24" s="103"/>
      <c r="L24" s="103"/>
      <c r="M24" s="103"/>
      <c r="N24" s="103"/>
      <c r="O24" s="103"/>
      <c r="P24" s="103"/>
      <c r="Q24" s="189"/>
      <c r="R24" s="189"/>
      <c r="S24" s="200"/>
      <c r="T24" s="201"/>
      <c r="U24" s="201"/>
      <c r="V24" s="189"/>
      <c r="W24" s="189"/>
      <c r="X24" s="189"/>
      <c r="Y24" s="189"/>
      <c r="Z24" s="205"/>
    </row>
    <row r="25" spans="1:26" ht="27" customHeight="1">
      <c r="A25" s="104">
        <f t="shared" si="2"/>
        <v>14</v>
      </c>
      <c r="B25" s="105" t="e">
        <f>VLOOKUP(D25,spisak!$C$11:$D$30,2,FALSE)</f>
        <v>#N/A</v>
      </c>
      <c r="C25" s="105" t="e">
        <f t="shared" si="0"/>
        <v>#N/A</v>
      </c>
      <c r="D25" s="98"/>
      <c r="E25" s="183"/>
      <c r="F25" s="183"/>
      <c r="G25" s="184" t="str">
        <f t="shared" si="1"/>
        <v/>
      </c>
      <c r="H25" s="185"/>
      <c r="I25" s="96"/>
      <c r="J25" s="97"/>
      <c r="K25" s="97"/>
      <c r="L25" s="97"/>
      <c r="M25" s="97"/>
      <c r="N25" s="97"/>
      <c r="O25" s="97"/>
      <c r="P25" s="97"/>
      <c r="Q25" s="189"/>
      <c r="R25" s="189"/>
      <c r="S25" s="200"/>
      <c r="T25" s="201"/>
      <c r="U25" s="201"/>
      <c r="V25" s="189"/>
      <c r="W25" s="189"/>
      <c r="X25" s="189"/>
      <c r="Y25" s="189"/>
      <c r="Z25" s="205"/>
    </row>
    <row r="26" spans="1:26" ht="27" customHeight="1">
      <c r="A26" s="99">
        <f t="shared" si="2"/>
        <v>15</v>
      </c>
      <c r="B26" s="100" t="e">
        <f>VLOOKUP(D26,spisak!$C$11:$D$30,2,FALSE)</f>
        <v>#N/A</v>
      </c>
      <c r="C26" s="100" t="e">
        <f t="shared" si="0"/>
        <v>#N/A</v>
      </c>
      <c r="D26" s="107"/>
      <c r="E26" s="180"/>
      <c r="F26" s="180"/>
      <c r="G26" s="181" t="str">
        <f t="shared" si="1"/>
        <v/>
      </c>
      <c r="H26" s="182"/>
      <c r="I26" s="102"/>
      <c r="J26" s="103"/>
      <c r="K26" s="103"/>
      <c r="L26" s="103"/>
      <c r="M26" s="103"/>
      <c r="N26" s="103"/>
      <c r="O26" s="103"/>
      <c r="P26" s="103"/>
      <c r="Q26" s="189"/>
      <c r="R26" s="189"/>
      <c r="S26" s="200"/>
      <c r="T26" s="201"/>
      <c r="U26" s="201"/>
      <c r="V26" s="189"/>
      <c r="W26" s="189"/>
      <c r="X26" s="189"/>
      <c r="Y26" s="189"/>
      <c r="Z26" s="205"/>
    </row>
    <row r="27" spans="1:26" ht="27" customHeight="1">
      <c r="A27" s="104">
        <f t="shared" si="2"/>
        <v>16</v>
      </c>
      <c r="B27" s="105" t="e">
        <f>VLOOKUP(D27,spisak!$C$11:$D$30,2,FALSE)</f>
        <v>#N/A</v>
      </c>
      <c r="C27" s="105" t="e">
        <f t="shared" si="0"/>
        <v>#N/A</v>
      </c>
      <c r="D27" s="98"/>
      <c r="E27" s="183"/>
      <c r="F27" s="183"/>
      <c r="G27" s="184" t="str">
        <f t="shared" si="1"/>
        <v/>
      </c>
      <c r="H27" s="185"/>
      <c r="I27" s="96"/>
      <c r="J27" s="97"/>
      <c r="K27" s="97"/>
      <c r="L27" s="97"/>
      <c r="M27" s="97"/>
      <c r="N27" s="97"/>
      <c r="O27" s="97"/>
      <c r="P27" s="97"/>
      <c r="Q27" s="189"/>
      <c r="R27" s="189"/>
      <c r="S27" s="200"/>
      <c r="T27" s="201"/>
      <c r="U27" s="201"/>
      <c r="V27" s="189"/>
      <c r="W27" s="189"/>
      <c r="X27" s="189"/>
      <c r="Y27" s="189"/>
      <c r="Z27" s="205"/>
    </row>
    <row r="28" spans="1:26" ht="27" customHeight="1">
      <c r="A28" s="99">
        <f t="shared" si="2"/>
        <v>17</v>
      </c>
      <c r="B28" s="100" t="e">
        <f>VLOOKUP(D28,spisak!$C$11:$D$30,2,FALSE)</f>
        <v>#N/A</v>
      </c>
      <c r="C28" s="100" t="e">
        <f t="shared" si="0"/>
        <v>#N/A</v>
      </c>
      <c r="D28" s="107"/>
      <c r="E28" s="180"/>
      <c r="F28" s="180"/>
      <c r="G28" s="181" t="str">
        <f t="shared" si="1"/>
        <v/>
      </c>
      <c r="H28" s="182"/>
      <c r="I28" s="102"/>
      <c r="J28" s="103"/>
      <c r="K28" s="103"/>
      <c r="L28" s="103"/>
      <c r="M28" s="103"/>
      <c r="N28" s="103"/>
      <c r="O28" s="103"/>
      <c r="P28" s="103"/>
      <c r="Q28" s="189"/>
      <c r="R28" s="189"/>
      <c r="S28" s="200"/>
      <c r="T28" s="201"/>
      <c r="U28" s="201"/>
      <c r="V28" s="189"/>
      <c r="W28" s="189"/>
      <c r="X28" s="189"/>
      <c r="Y28" s="189"/>
      <c r="Z28" s="205"/>
    </row>
    <row r="29" spans="1:26" ht="27" customHeight="1">
      <c r="A29" s="104">
        <f t="shared" si="2"/>
        <v>18</v>
      </c>
      <c r="B29" s="105" t="e">
        <f>VLOOKUP(D29,spisak!$C$11:$D$30,2,FALSE)</f>
        <v>#N/A</v>
      </c>
      <c r="C29" s="105" t="e">
        <f t="shared" si="0"/>
        <v>#N/A</v>
      </c>
      <c r="D29" s="98"/>
      <c r="E29" s="183"/>
      <c r="F29" s="183"/>
      <c r="G29" s="184" t="str">
        <f t="shared" si="1"/>
        <v/>
      </c>
      <c r="H29" s="185"/>
      <c r="I29" s="96"/>
      <c r="J29" s="97"/>
      <c r="K29" s="97"/>
      <c r="L29" s="97"/>
      <c r="M29" s="97"/>
      <c r="N29" s="97"/>
      <c r="O29" s="97"/>
      <c r="P29" s="97"/>
      <c r="Q29" s="189"/>
      <c r="R29" s="189"/>
      <c r="S29" s="200"/>
      <c r="T29" s="201"/>
      <c r="U29" s="201"/>
      <c r="V29" s="189"/>
      <c r="W29" s="189"/>
      <c r="X29" s="189"/>
      <c r="Y29" s="189"/>
      <c r="Z29" s="205"/>
    </row>
    <row r="30" spans="1:26" ht="27" customHeight="1">
      <c r="A30" s="99">
        <f t="shared" si="2"/>
        <v>19</v>
      </c>
      <c r="B30" s="100" t="e">
        <f>VLOOKUP(D30,spisak!$C$11:$D$30,2,FALSE)</f>
        <v>#N/A</v>
      </c>
      <c r="C30" s="100" t="e">
        <f t="shared" si="0"/>
        <v>#N/A</v>
      </c>
      <c r="D30" s="107"/>
      <c r="E30" s="180"/>
      <c r="F30" s="180"/>
      <c r="G30" s="181" t="str">
        <f t="shared" si="1"/>
        <v/>
      </c>
      <c r="H30" s="182"/>
      <c r="I30" s="102"/>
      <c r="J30" s="103"/>
      <c r="K30" s="103"/>
      <c r="L30" s="103"/>
      <c r="M30" s="103"/>
      <c r="N30" s="103"/>
      <c r="O30" s="103"/>
      <c r="P30" s="103"/>
      <c r="Q30" s="189"/>
      <c r="R30" s="189"/>
      <c r="S30" s="200"/>
      <c r="T30" s="201"/>
      <c r="U30" s="201"/>
      <c r="V30" s="189"/>
      <c r="W30" s="189"/>
      <c r="X30" s="189"/>
      <c r="Y30" s="189"/>
      <c r="Z30" s="205"/>
    </row>
    <row r="31" spans="1:26" ht="27" customHeight="1">
      <c r="A31" s="104">
        <f t="shared" si="2"/>
        <v>20</v>
      </c>
      <c r="B31" s="105" t="e">
        <f>VLOOKUP(D31,spisak!$C$11:$D$30,2,FALSE)</f>
        <v>#N/A</v>
      </c>
      <c r="C31" s="105" t="e">
        <f t="shared" si="0"/>
        <v>#N/A</v>
      </c>
      <c r="D31" s="98"/>
      <c r="E31" s="183"/>
      <c r="F31" s="183"/>
      <c r="G31" s="184" t="str">
        <f t="shared" si="1"/>
        <v/>
      </c>
      <c r="H31" s="185"/>
      <c r="I31" s="96"/>
      <c r="J31" s="97"/>
      <c r="K31" s="97"/>
      <c r="L31" s="97"/>
      <c r="M31" s="97"/>
      <c r="N31" s="97"/>
      <c r="O31" s="97"/>
      <c r="P31" s="97"/>
      <c r="Q31" s="189"/>
      <c r="R31" s="189"/>
      <c r="S31" s="200"/>
      <c r="T31" s="201"/>
      <c r="U31" s="201"/>
      <c r="V31" s="189"/>
      <c r="W31" s="189"/>
      <c r="X31" s="189"/>
      <c r="Y31" s="189"/>
      <c r="Z31" s="205"/>
    </row>
    <row r="32" spans="1:26" ht="15">
      <c r="A32" s="108"/>
      <c r="B32" s="109"/>
      <c r="C32" s="109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1"/>
    </row>
    <row r="33" spans="1:16" ht="15">
      <c r="A33" s="108"/>
      <c r="B33" s="109"/>
      <c r="C33" s="109"/>
      <c r="D33" s="116"/>
      <c r="E33" s="116"/>
      <c r="F33" s="116"/>
      <c r="G33" s="116"/>
      <c r="H33" s="110"/>
      <c r="I33" s="110"/>
      <c r="J33" s="110"/>
      <c r="K33" s="110"/>
      <c r="L33" s="110"/>
      <c r="M33" s="110"/>
      <c r="N33" s="110"/>
      <c r="O33" s="110"/>
      <c r="P33" s="111"/>
    </row>
    <row r="34" spans="1:16" ht="15.75" thickBot="1">
      <c r="A34" s="108"/>
      <c r="B34" s="109"/>
      <c r="C34" s="109"/>
      <c r="D34" s="112"/>
      <c r="E34" s="112"/>
      <c r="F34" s="112"/>
      <c r="G34" s="112"/>
      <c r="H34" s="115"/>
      <c r="I34" s="110"/>
      <c r="J34" s="110"/>
      <c r="K34" s="110"/>
      <c r="L34" s="110"/>
      <c r="M34" s="112"/>
      <c r="N34" s="112"/>
      <c r="O34" s="112"/>
      <c r="P34" s="111"/>
    </row>
    <row r="35" spans="1:16" ht="15">
      <c r="A35" s="108"/>
      <c r="B35" s="109"/>
      <c r="C35" s="109"/>
      <c r="D35" s="114" t="s">
        <v>678</v>
      </c>
      <c r="E35" s="114"/>
      <c r="F35" s="114"/>
      <c r="G35" s="111"/>
      <c r="H35" s="111"/>
      <c r="I35" s="110"/>
      <c r="J35" s="110"/>
      <c r="K35" s="110"/>
      <c r="L35" s="110"/>
      <c r="M35" s="210" t="s">
        <v>677</v>
      </c>
      <c r="N35" s="210"/>
      <c r="O35" s="210"/>
      <c r="P35" s="111"/>
    </row>
    <row r="36" spans="1:16">
      <c r="A36" s="80"/>
      <c r="B36" s="81"/>
      <c r="C36" s="81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</row>
    <row r="37" spans="1:16">
      <c r="A37" s="80"/>
      <c r="B37" s="81"/>
      <c r="C37" s="81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</row>
    <row r="38" spans="1:16">
      <c r="A38" s="80"/>
      <c r="B38" s="81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</row>
    <row r="39" spans="1:16">
      <c r="A39" s="80"/>
      <c r="B39" s="81"/>
      <c r="C39" s="81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</row>
    <row r="40" spans="1:16">
      <c r="A40" s="80"/>
      <c r="B40" s="81"/>
      <c r="C40" s="81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spans="1:16">
      <c r="A41" s="80"/>
      <c r="B41" s="81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</row>
    <row r="42" spans="1:16">
      <c r="A42" s="80"/>
      <c r="B42" s="81"/>
      <c r="C42" s="81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spans="1:16">
      <c r="A43" s="80"/>
      <c r="B43" s="81"/>
      <c r="C43" s="81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</row>
    <row r="44" spans="1:16">
      <c r="A44" s="80"/>
      <c r="B44" s="81"/>
      <c r="C44" s="81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spans="1:16">
      <c r="A45" s="80"/>
      <c r="B45" s="81"/>
      <c r="C45" s="81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</row>
    <row r="46" spans="1:16">
      <c r="A46" s="80"/>
      <c r="B46" s="81"/>
      <c r="C46" s="81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6">
      <c r="A47" s="80"/>
      <c r="B47" s="81"/>
      <c r="C47" s="81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</row>
    <row r="48" spans="1:16">
      <c r="A48" s="80"/>
      <c r="B48" s="81"/>
      <c r="C48" s="81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  <row r="49" spans="1:15">
      <c r="A49" s="80"/>
      <c r="B49" s="81"/>
      <c r="C49" s="81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spans="1:15">
      <c r="A50" s="80"/>
      <c r="B50" s="81"/>
      <c r="C50" s="81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</row>
    <row r="51" spans="1:15">
      <c r="A51" s="80"/>
      <c r="B51" s="81"/>
      <c r="C51" s="81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</row>
    <row r="52" spans="1:15">
      <c r="A52" s="80"/>
      <c r="B52" s="81"/>
      <c r="C52" s="81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spans="1:15">
      <c r="A53" s="80"/>
      <c r="B53" s="81"/>
      <c r="C53" s="81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spans="1:15">
      <c r="A54" s="80"/>
      <c r="B54" s="81"/>
      <c r="C54" s="81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</row>
    <row r="55" spans="1:15">
      <c r="A55" s="80"/>
      <c r="B55" s="81"/>
      <c r="C55" s="81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</row>
    <row r="56" spans="1:15">
      <c r="A56" s="80"/>
      <c r="B56" s="81"/>
      <c r="C56" s="81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</row>
    <row r="57" spans="1:15">
      <c r="A57" s="80"/>
      <c r="B57" s="81"/>
      <c r="C57" s="81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</row>
    <row r="58" spans="1:15">
      <c r="A58" s="80"/>
      <c r="B58" s="81"/>
      <c r="C58" s="81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</row>
    <row r="59" spans="1:15">
      <c r="A59" s="80"/>
      <c r="B59" s="81"/>
      <c r="C59" s="81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</row>
    <row r="60" spans="1:15">
      <c r="A60" s="80"/>
      <c r="B60" s="81"/>
      <c r="C60" s="81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</row>
    <row r="61" spans="1:15">
      <c r="A61" s="80"/>
      <c r="B61" s="81"/>
      <c r="C61" s="81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</row>
    <row r="62" spans="1:15">
      <c r="A62" s="80"/>
      <c r="B62" s="81"/>
      <c r="C62" s="81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</row>
    <row r="63" spans="1:15">
      <c r="A63" s="80"/>
      <c r="B63" s="81"/>
      <c r="C63" s="81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</row>
    <row r="64" spans="1:15">
      <c r="A64" s="80"/>
      <c r="B64" s="81"/>
      <c r="C64" s="81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</row>
    <row r="65" spans="1:15">
      <c r="A65" s="80"/>
      <c r="B65" s="81"/>
      <c r="C65" s="81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</row>
    <row r="66" spans="1:15">
      <c r="A66" s="80"/>
      <c r="B66" s="81"/>
      <c r="C66" s="81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</row>
    <row r="67" spans="1:15">
      <c r="A67" s="80"/>
      <c r="B67" s="81"/>
      <c r="C67" s="81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</row>
    <row r="68" spans="1:15">
      <c r="A68" s="80"/>
      <c r="B68" s="81"/>
      <c r="C68" s="81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</row>
    <row r="69" spans="1:15">
      <c r="A69" s="80"/>
      <c r="B69" s="81"/>
      <c r="C69" s="81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</row>
    <row r="70" spans="1:15">
      <c r="A70" s="80"/>
      <c r="B70" s="81"/>
      <c r="C70" s="81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</row>
    <row r="71" spans="1:15">
      <c r="A71" s="80"/>
      <c r="B71" s="81"/>
      <c r="C71" s="81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</row>
    <row r="72" spans="1:15">
      <c r="A72" s="80"/>
      <c r="B72" s="81"/>
      <c r="C72" s="81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</row>
    <row r="73" spans="1:15">
      <c r="A73" s="80"/>
      <c r="B73" s="81"/>
      <c r="C73" s="81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</row>
    <row r="74" spans="1:15">
      <c r="A74" s="80"/>
      <c r="B74" s="81"/>
      <c r="C74" s="81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</row>
    <row r="75" spans="1:15">
      <c r="A75" s="80"/>
      <c r="B75" s="81"/>
      <c r="C75" s="81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</row>
    <row r="76" spans="1:15">
      <c r="A76" s="80"/>
      <c r="B76" s="81"/>
      <c r="C76" s="81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</row>
    <row r="77" spans="1:15">
      <c r="A77" s="80"/>
      <c r="B77" s="81"/>
      <c r="C77" s="81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</row>
    <row r="78" spans="1:15">
      <c r="A78" s="80"/>
      <c r="B78" s="81"/>
      <c r="C78" s="81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</row>
    <row r="79" spans="1:15">
      <c r="A79" s="80"/>
      <c r="B79" s="81"/>
      <c r="C79" s="81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</row>
    <row r="80" spans="1:15">
      <c r="A80" s="80"/>
      <c r="B80" s="81"/>
      <c r="C80" s="81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</row>
    <row r="81" spans="1:15">
      <c r="A81" s="80"/>
      <c r="B81" s="81"/>
      <c r="C81" s="81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</row>
    <row r="82" spans="1:15">
      <c r="A82" s="80"/>
      <c r="B82" s="81"/>
      <c r="C82" s="81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</row>
    <row r="83" spans="1:15">
      <c r="A83" s="80"/>
      <c r="B83" s="81"/>
      <c r="C83" s="81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</row>
    <row r="84" spans="1:15">
      <c r="A84" s="80"/>
      <c r="B84" s="81"/>
      <c r="C84" s="81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</row>
    <row r="85" spans="1:15">
      <c r="A85" s="80"/>
      <c r="B85" s="81"/>
      <c r="C85" s="81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</row>
    <row r="86" spans="1:15">
      <c r="A86" s="80"/>
      <c r="B86" s="81"/>
      <c r="C86" s="81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</row>
    <row r="87" spans="1:15">
      <c r="A87" s="80"/>
      <c r="B87" s="81"/>
      <c r="C87" s="81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</row>
    <row r="88" spans="1:15">
      <c r="A88" s="80"/>
      <c r="B88" s="81"/>
      <c r="C88" s="81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</row>
    <row r="89" spans="1:15">
      <c r="A89" s="80"/>
      <c r="B89" s="81"/>
      <c r="C89" s="81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</row>
    <row r="90" spans="1:15">
      <c r="A90" s="80"/>
      <c r="B90" s="81"/>
      <c r="C90" s="81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</row>
    <row r="91" spans="1:15">
      <c r="A91" s="80"/>
      <c r="B91" s="81"/>
      <c r="C91" s="81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</row>
    <row r="92" spans="1:15">
      <c r="A92" s="80"/>
      <c r="B92" s="81"/>
      <c r="C92" s="81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</row>
    <row r="93" spans="1:15">
      <c r="A93" s="80"/>
      <c r="B93" s="81"/>
      <c r="C93" s="81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</row>
    <row r="94" spans="1:15">
      <c r="A94" s="80"/>
      <c r="B94" s="81"/>
      <c r="C94" s="81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</row>
    <row r="95" spans="1:15">
      <c r="A95" s="80"/>
      <c r="B95" s="81"/>
      <c r="C95" s="81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</row>
    <row r="96" spans="1:15">
      <c r="A96" s="80"/>
      <c r="B96" s="81"/>
      <c r="C96" s="81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</row>
    <row r="97" spans="1:15">
      <c r="A97" s="80"/>
      <c r="B97" s="81"/>
      <c r="C97" s="81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</row>
    <row r="98" spans="1:15">
      <c r="A98" s="80"/>
      <c r="B98" s="81"/>
      <c r="C98" s="81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</row>
    <row r="99" spans="1:15">
      <c r="A99" s="80"/>
      <c r="B99" s="81"/>
      <c r="C99" s="81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</row>
    <row r="100" spans="1:15">
      <c r="A100" s="80"/>
      <c r="B100" s="81"/>
      <c r="C100" s="81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</row>
    <row r="101" spans="1:15">
      <c r="A101" s="80"/>
      <c r="B101" s="81"/>
      <c r="C101" s="81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</row>
    <row r="102" spans="1:15">
      <c r="A102" s="80"/>
      <c r="B102" s="81"/>
      <c r="C102" s="81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</row>
    <row r="103" spans="1:15">
      <c r="A103" s="80"/>
      <c r="B103" s="81"/>
      <c r="C103" s="81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</row>
    <row r="104" spans="1:15">
      <c r="A104" s="80"/>
      <c r="B104" s="81"/>
      <c r="C104" s="81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</row>
    <row r="105" spans="1:15">
      <c r="A105" s="80"/>
      <c r="B105" s="81"/>
      <c r="C105" s="81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</row>
    <row r="106" spans="1:15">
      <c r="A106" s="80"/>
      <c r="B106" s="81"/>
      <c r="C106" s="81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</row>
    <row r="107" spans="1:15">
      <c r="A107" s="80"/>
      <c r="B107" s="81"/>
      <c r="C107" s="81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</row>
    <row r="108" spans="1:15">
      <c r="A108" s="80"/>
      <c r="B108" s="81"/>
      <c r="C108" s="81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</row>
    <row r="109" spans="1:15">
      <c r="A109" s="80"/>
      <c r="B109" s="81"/>
      <c r="C109" s="81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</row>
    <row r="110" spans="1:15">
      <c r="A110" s="80"/>
      <c r="B110" s="81"/>
      <c r="C110" s="81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</row>
    <row r="111" spans="1:15">
      <c r="A111" s="80"/>
      <c r="B111" s="81"/>
      <c r="C111" s="81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</row>
    <row r="112" spans="1:15">
      <c r="A112" s="80"/>
      <c r="B112" s="81"/>
      <c r="C112" s="81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</row>
    <row r="113" spans="1:15">
      <c r="A113" s="80"/>
      <c r="B113" s="81"/>
      <c r="C113" s="81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</row>
    <row r="114" spans="1:15">
      <c r="A114" s="80"/>
      <c r="B114" s="81"/>
      <c r="C114" s="81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</row>
    <row r="115" spans="1:15">
      <c r="A115" s="80"/>
      <c r="B115" s="81"/>
      <c r="C115" s="81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</row>
    <row r="116" spans="1:15">
      <c r="A116" s="80"/>
      <c r="B116" s="81"/>
      <c r="C116" s="81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</row>
    <row r="117" spans="1:15">
      <c r="A117" s="80"/>
      <c r="B117" s="81"/>
      <c r="C117" s="81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</row>
    <row r="118" spans="1:15">
      <c r="A118" s="80"/>
      <c r="B118" s="81"/>
      <c r="C118" s="81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</row>
    <row r="119" spans="1:15">
      <c r="A119" s="80"/>
      <c r="B119" s="81"/>
      <c r="C119" s="81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</row>
    <row r="120" spans="1:15">
      <c r="A120" s="80"/>
      <c r="B120" s="81"/>
      <c r="C120" s="81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</row>
    <row r="121" spans="1:15">
      <c r="A121" s="80"/>
      <c r="B121" s="81"/>
      <c r="C121" s="81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</row>
    <row r="122" spans="1:15">
      <c r="A122" s="80"/>
      <c r="B122" s="81"/>
      <c r="C122" s="81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</row>
    <row r="123" spans="1:15">
      <c r="A123" s="80"/>
      <c r="B123" s="81"/>
      <c r="C123" s="81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</row>
    <row r="124" spans="1:15">
      <c r="A124" s="80"/>
      <c r="B124" s="81"/>
      <c r="C124" s="81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</row>
    <row r="125" spans="1:15">
      <c r="A125" s="80"/>
      <c r="B125" s="81"/>
      <c r="C125" s="81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</row>
    <row r="126" spans="1:15">
      <c r="A126" s="80"/>
      <c r="B126" s="81"/>
      <c r="C126" s="81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</row>
    <row r="127" spans="1:15">
      <c r="A127" s="80"/>
      <c r="B127" s="81"/>
      <c r="C127" s="81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</row>
    <row r="128" spans="1:15">
      <c r="A128" s="80"/>
      <c r="B128" s="81"/>
      <c r="C128" s="81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</row>
    <row r="129" spans="1:15">
      <c r="A129" s="80"/>
      <c r="B129" s="81"/>
      <c r="C129" s="81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</row>
    <row r="130" spans="1:15">
      <c r="A130" s="80"/>
      <c r="B130" s="81"/>
      <c r="C130" s="81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</row>
    <row r="131" spans="1:15">
      <c r="A131" s="80"/>
      <c r="B131" s="81"/>
      <c r="C131" s="81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</row>
    <row r="132" spans="1:15">
      <c r="A132" s="80"/>
      <c r="B132" s="81"/>
      <c r="C132" s="81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</row>
    <row r="133" spans="1:15">
      <c r="A133" s="80"/>
      <c r="B133" s="81"/>
      <c r="C133" s="81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</row>
    <row r="134" spans="1:15">
      <c r="A134" s="80"/>
      <c r="B134" s="81"/>
      <c r="C134" s="81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</row>
    <row r="135" spans="1:15">
      <c r="A135" s="80"/>
      <c r="B135" s="81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</row>
    <row r="136" spans="1:15">
      <c r="A136" s="80"/>
      <c r="B136" s="81"/>
      <c r="C136" s="81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</row>
    <row r="137" spans="1:15">
      <c r="A137" s="80"/>
      <c r="B137" s="81"/>
      <c r="C137" s="81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</row>
    <row r="138" spans="1:15">
      <c r="A138" s="80"/>
      <c r="B138" s="81"/>
      <c r="C138" s="81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</row>
    <row r="139" spans="1:15">
      <c r="A139" s="80"/>
      <c r="B139" s="81"/>
      <c r="C139" s="81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</row>
    <row r="140" spans="1:15">
      <c r="A140" s="80"/>
      <c r="B140" s="81"/>
      <c r="C140" s="81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</row>
    <row r="141" spans="1:15">
      <c r="A141" s="80"/>
      <c r="B141" s="81"/>
      <c r="C141" s="81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</row>
    <row r="142" spans="1:15">
      <c r="A142" s="80"/>
      <c r="B142" s="81"/>
      <c r="C142" s="81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</row>
    <row r="143" spans="1:15">
      <c r="A143" s="80"/>
      <c r="B143" s="81"/>
      <c r="C143" s="81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</row>
    <row r="144" spans="1:15">
      <c r="A144" s="80"/>
      <c r="B144" s="81"/>
      <c r="C144" s="81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</row>
    <row r="145" spans="1:15">
      <c r="A145" s="80"/>
      <c r="B145" s="81"/>
      <c r="C145" s="81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</row>
    <row r="146" spans="1:15">
      <c r="A146" s="80"/>
      <c r="B146" s="81"/>
      <c r="C146" s="81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</row>
    <row r="147" spans="1:15">
      <c r="A147" s="80"/>
      <c r="B147" s="81"/>
      <c r="C147" s="81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</row>
    <row r="148" spans="1:15">
      <c r="A148" s="80"/>
      <c r="B148" s="81"/>
      <c r="C148" s="81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</row>
    <row r="149" spans="1:15">
      <c r="A149" s="80"/>
      <c r="B149" s="81"/>
      <c r="C149" s="81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</row>
    <row r="150" spans="1:15">
      <c r="A150" s="80"/>
      <c r="B150" s="81"/>
      <c r="C150" s="81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</row>
    <row r="151" spans="1:15">
      <c r="A151" s="80"/>
      <c r="B151" s="81"/>
      <c r="C151" s="81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</row>
    <row r="152" spans="1:15">
      <c r="A152" s="80"/>
      <c r="B152" s="81"/>
      <c r="C152" s="81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</row>
    <row r="153" spans="1:15">
      <c r="A153" s="80"/>
      <c r="B153" s="81"/>
      <c r="C153" s="81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</row>
    <row r="154" spans="1:15">
      <c r="A154" s="80"/>
      <c r="B154" s="81"/>
      <c r="C154" s="81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</row>
    <row r="155" spans="1:15">
      <c r="A155" s="80"/>
      <c r="B155" s="81"/>
      <c r="C155" s="81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</row>
    <row r="156" spans="1:15">
      <c r="A156" s="80"/>
      <c r="B156" s="81"/>
      <c r="C156" s="81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</row>
    <row r="157" spans="1:15">
      <c r="A157" s="80"/>
      <c r="B157" s="81"/>
      <c r="C157" s="81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</row>
    <row r="158" spans="1:15">
      <c r="A158" s="80"/>
      <c r="B158" s="81"/>
      <c r="C158" s="81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</row>
    <row r="159" spans="1:15">
      <c r="A159" s="80"/>
      <c r="B159" s="81"/>
      <c r="C159" s="81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</row>
    <row r="160" spans="1:15">
      <c r="A160" s="80"/>
      <c r="B160" s="81"/>
      <c r="C160" s="81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</row>
    <row r="161" spans="1:15">
      <c r="A161" s="80"/>
      <c r="B161" s="81"/>
      <c r="C161" s="81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</row>
    <row r="162" spans="1:15">
      <c r="A162" s="80"/>
      <c r="B162" s="81"/>
      <c r="C162" s="81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</row>
    <row r="163" spans="1:15">
      <c r="A163" s="80"/>
      <c r="B163" s="81"/>
      <c r="C163" s="81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</row>
    <row r="164" spans="1:15">
      <c r="A164" s="80"/>
      <c r="B164" s="81"/>
      <c r="C164" s="81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</row>
    <row r="165" spans="1:15">
      <c r="A165" s="80"/>
      <c r="B165" s="81"/>
      <c r="C165" s="81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</row>
    <row r="166" spans="1:15">
      <c r="A166" s="80"/>
      <c r="B166" s="81"/>
      <c r="C166" s="81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</row>
    <row r="167" spans="1:15">
      <c r="A167" s="80"/>
      <c r="B167" s="81"/>
      <c r="C167" s="81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</row>
    <row r="168" spans="1:15">
      <c r="A168" s="80"/>
      <c r="B168" s="81"/>
      <c r="C168" s="81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</row>
    <row r="169" spans="1:15">
      <c r="A169" s="80"/>
      <c r="B169" s="81"/>
      <c r="C169" s="81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</row>
    <row r="170" spans="1:15">
      <c r="A170" s="80"/>
      <c r="B170" s="81"/>
      <c r="C170" s="81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</row>
    <row r="171" spans="1:15">
      <c r="A171" s="80"/>
      <c r="B171" s="81"/>
      <c r="C171" s="81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</row>
    <row r="172" spans="1:15">
      <c r="A172" s="80"/>
      <c r="B172" s="81"/>
      <c r="C172" s="81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</row>
    <row r="173" spans="1:15">
      <c r="A173" s="80"/>
      <c r="B173" s="81"/>
      <c r="C173" s="81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</row>
    <row r="174" spans="1:15">
      <c r="A174" s="80"/>
      <c r="B174" s="81"/>
      <c r="C174" s="81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</row>
    <row r="175" spans="1:15">
      <c r="A175" s="80"/>
      <c r="B175" s="81"/>
      <c r="C175" s="81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</row>
    <row r="176" spans="1:15">
      <c r="A176" s="80"/>
      <c r="B176" s="81"/>
      <c r="C176" s="81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</row>
    <row r="177" spans="1:15">
      <c r="A177" s="80"/>
      <c r="B177" s="81"/>
      <c r="C177" s="81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</row>
    <row r="178" spans="1:15">
      <c r="A178" s="80"/>
      <c r="B178" s="81"/>
      <c r="C178" s="81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</row>
    <row r="179" spans="1:15">
      <c r="A179" s="80"/>
      <c r="B179" s="81"/>
      <c r="C179" s="81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</row>
    <row r="180" spans="1:15">
      <c r="A180" s="80"/>
      <c r="B180" s="81"/>
      <c r="C180" s="81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</row>
    <row r="181" spans="1:15">
      <c r="A181" s="80"/>
      <c r="B181" s="81"/>
      <c r="C181" s="81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</row>
    <row r="182" spans="1:15">
      <c r="A182" s="80"/>
      <c r="B182" s="81"/>
      <c r="C182" s="81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</row>
    <row r="183" spans="1:15">
      <c r="A183" s="80"/>
      <c r="B183" s="81"/>
      <c r="C183" s="81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</row>
    <row r="184" spans="1:15">
      <c r="A184" s="80"/>
      <c r="B184" s="81"/>
      <c r="C184" s="81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</row>
    <row r="185" spans="1:15">
      <c r="A185" s="80"/>
      <c r="B185" s="81"/>
      <c r="C185" s="81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</row>
    <row r="186" spans="1:15">
      <c r="A186" s="80"/>
      <c r="B186" s="81"/>
      <c r="C186" s="81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</row>
    <row r="187" spans="1:15">
      <c r="A187" s="80"/>
      <c r="B187" s="81"/>
      <c r="C187" s="81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</row>
    <row r="188" spans="1:15">
      <c r="A188" s="80"/>
      <c r="B188" s="81"/>
      <c r="C188" s="81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</row>
    <row r="189" spans="1:15">
      <c r="A189" s="80"/>
      <c r="B189" s="81"/>
      <c r="C189" s="81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</row>
    <row r="190" spans="1:15">
      <c r="A190" s="80"/>
      <c r="B190" s="81"/>
      <c r="C190" s="81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</row>
    <row r="191" spans="1:15">
      <c r="A191" s="80"/>
      <c r="B191" s="81"/>
      <c r="C191" s="81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</row>
    <row r="192" spans="1:15">
      <c r="A192" s="80"/>
      <c r="B192" s="81"/>
      <c r="C192" s="81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</row>
    <row r="193" spans="1:15">
      <c r="A193" s="80"/>
      <c r="B193" s="81"/>
      <c r="C193" s="81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</row>
    <row r="194" spans="1:15">
      <c r="A194" s="80"/>
      <c r="B194" s="81"/>
      <c r="C194" s="81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</row>
    <row r="195" spans="1:15">
      <c r="A195" s="80"/>
      <c r="B195" s="81"/>
      <c r="C195" s="81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</row>
    <row r="196" spans="1:15">
      <c r="A196" s="80"/>
      <c r="B196" s="81"/>
      <c r="C196" s="81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</row>
    <row r="197" spans="1:15">
      <c r="A197" s="80"/>
      <c r="B197" s="81"/>
      <c r="C197" s="81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</row>
    <row r="198" spans="1:15">
      <c r="A198" s="80"/>
      <c r="B198" s="81"/>
      <c r="C198" s="81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</row>
    <row r="199" spans="1:15">
      <c r="A199" s="80"/>
      <c r="B199" s="81"/>
      <c r="C199" s="81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</row>
    <row r="200" spans="1:15">
      <c r="A200" s="80"/>
      <c r="B200" s="81"/>
      <c r="C200" s="81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</row>
    <row r="201" spans="1:15">
      <c r="A201" s="80"/>
      <c r="B201" s="81"/>
      <c r="C201" s="81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</row>
    <row r="202" spans="1:15">
      <c r="A202" s="80"/>
      <c r="B202" s="81"/>
      <c r="C202" s="81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</row>
    <row r="203" spans="1:15">
      <c r="A203" s="80"/>
      <c r="B203" s="81"/>
      <c r="C203" s="81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</row>
    <row r="204" spans="1:15">
      <c r="A204" s="80"/>
      <c r="B204" s="81"/>
      <c r="C204" s="81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</row>
    <row r="205" spans="1:15">
      <c r="A205" s="80"/>
      <c r="B205" s="81"/>
      <c r="C205" s="81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</row>
    <row r="206" spans="1:15">
      <c r="A206" s="80"/>
      <c r="B206" s="81"/>
      <c r="C206" s="81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</row>
    <row r="207" spans="1:15">
      <c r="A207" s="80"/>
      <c r="B207" s="81"/>
      <c r="C207" s="81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</row>
    <row r="208" spans="1:15">
      <c r="A208" s="80"/>
      <c r="B208" s="81"/>
      <c r="C208" s="81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</row>
    <row r="209" spans="1:15">
      <c r="A209" s="80"/>
      <c r="B209" s="81"/>
      <c r="C209" s="81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</row>
    <row r="210" spans="1:15">
      <c r="A210" s="80"/>
      <c r="B210" s="81"/>
      <c r="C210" s="81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</row>
    <row r="211" spans="1:15">
      <c r="A211" s="80"/>
      <c r="B211" s="81"/>
      <c r="C211" s="81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</row>
    <row r="212" spans="1:15">
      <c r="A212" s="80"/>
      <c r="B212" s="81"/>
      <c r="C212" s="81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</row>
    <row r="213" spans="1:15">
      <c r="A213" s="80"/>
      <c r="B213" s="81"/>
      <c r="C213" s="81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</row>
    <row r="214" spans="1:15">
      <c r="A214" s="80"/>
      <c r="B214" s="81"/>
      <c r="C214" s="81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</row>
    <row r="215" spans="1:15">
      <c r="A215" s="80"/>
      <c r="B215" s="81"/>
      <c r="C215" s="81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</row>
    <row r="216" spans="1:15">
      <c r="A216" s="80"/>
      <c r="B216" s="81"/>
      <c r="C216" s="81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</row>
    <row r="217" spans="1:15">
      <c r="A217" s="80"/>
      <c r="B217" s="81"/>
      <c r="C217" s="81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</row>
    <row r="218" spans="1:15">
      <c r="A218" s="80"/>
      <c r="B218" s="81"/>
      <c r="C218" s="81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</row>
    <row r="219" spans="1:15">
      <c r="A219" s="80"/>
      <c r="B219" s="81"/>
      <c r="C219" s="81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</row>
    <row r="220" spans="1:15">
      <c r="A220" s="80"/>
      <c r="B220" s="81"/>
      <c r="C220" s="81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</row>
    <row r="221" spans="1:15">
      <c r="A221" s="80"/>
      <c r="B221" s="81"/>
      <c r="C221" s="81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</row>
    <row r="222" spans="1:15">
      <c r="A222" s="80"/>
      <c r="B222" s="81"/>
      <c r="C222" s="81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</row>
    <row r="223" spans="1:15">
      <c r="A223" s="80"/>
      <c r="B223" s="81"/>
      <c r="C223" s="81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</row>
    <row r="224" spans="1:15">
      <c r="A224" s="80"/>
      <c r="B224" s="81"/>
      <c r="C224" s="81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</row>
    <row r="225" spans="1:15">
      <c r="A225" s="80"/>
      <c r="B225" s="81"/>
      <c r="C225" s="81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</row>
    <row r="226" spans="1:15">
      <c r="A226" s="80"/>
      <c r="B226" s="81"/>
      <c r="C226" s="81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</row>
    <row r="227" spans="1:15">
      <c r="A227" s="80"/>
      <c r="B227" s="81"/>
      <c r="C227" s="81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</row>
    <row r="228" spans="1:15">
      <c r="A228" s="80"/>
      <c r="B228" s="81"/>
      <c r="C228" s="81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</row>
    <row r="229" spans="1:15">
      <c r="A229" s="80"/>
      <c r="B229" s="81"/>
      <c r="C229" s="81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</row>
    <row r="230" spans="1:15">
      <c r="A230" s="80"/>
      <c r="B230" s="81"/>
      <c r="C230" s="81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</row>
    <row r="231" spans="1:15">
      <c r="A231" s="80"/>
      <c r="B231" s="81"/>
      <c r="C231" s="81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</row>
    <row r="232" spans="1:15">
      <c r="A232" s="80"/>
      <c r="B232" s="81"/>
      <c r="C232" s="81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</row>
    <row r="233" spans="1:15">
      <c r="A233" s="80"/>
      <c r="B233" s="81"/>
      <c r="C233" s="81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</row>
    <row r="234" spans="1:15">
      <c r="A234" s="80"/>
      <c r="B234" s="81"/>
      <c r="C234" s="81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</row>
    <row r="235" spans="1:15">
      <c r="A235" s="80"/>
      <c r="B235" s="81"/>
      <c r="C235" s="81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</row>
    <row r="236" spans="1:15">
      <c r="A236" s="80"/>
      <c r="B236" s="81"/>
      <c r="C236" s="81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</row>
    <row r="237" spans="1:15">
      <c r="A237" s="80"/>
      <c r="B237" s="81"/>
      <c r="C237" s="81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</row>
    <row r="238" spans="1:15">
      <c r="A238" s="80"/>
      <c r="B238" s="81"/>
      <c r="C238" s="81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</row>
    <row r="239" spans="1:15">
      <c r="A239" s="80"/>
      <c r="B239" s="81"/>
      <c r="C239" s="81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</row>
    <row r="240" spans="1:15">
      <c r="A240" s="80"/>
      <c r="B240" s="81"/>
      <c r="C240" s="81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</row>
    <row r="241" spans="1:15">
      <c r="A241" s="80"/>
      <c r="B241" s="81"/>
      <c r="C241" s="81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</row>
    <row r="242" spans="1:15">
      <c r="A242" s="80"/>
      <c r="B242" s="81"/>
      <c r="C242" s="81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</row>
    <row r="243" spans="1:15">
      <c r="A243" s="80"/>
      <c r="B243" s="81"/>
      <c r="C243" s="81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</row>
    <row r="244" spans="1:15">
      <c r="A244" s="80"/>
      <c r="B244" s="81"/>
      <c r="C244" s="81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</row>
    <row r="245" spans="1:15">
      <c r="A245" s="80"/>
      <c r="B245" s="81"/>
      <c r="C245" s="81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</row>
    <row r="246" spans="1:15">
      <c r="A246" s="80"/>
      <c r="B246" s="81"/>
      <c r="C246" s="81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</row>
    <row r="247" spans="1:15">
      <c r="A247" s="80"/>
      <c r="B247" s="81"/>
      <c r="C247" s="81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</row>
    <row r="248" spans="1:15">
      <c r="A248" s="80"/>
      <c r="B248" s="81"/>
      <c r="C248" s="81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</row>
    <row r="249" spans="1:15">
      <c r="A249" s="80"/>
      <c r="B249" s="81"/>
      <c r="C249" s="81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</row>
    <row r="250" spans="1:15">
      <c r="A250" s="80"/>
      <c r="B250" s="81"/>
      <c r="C250" s="81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</row>
    <row r="251" spans="1:15">
      <c r="A251" s="80"/>
      <c r="B251" s="81"/>
      <c r="C251" s="81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</row>
    <row r="252" spans="1:15">
      <c r="A252" s="80"/>
      <c r="B252" s="81"/>
      <c r="C252" s="81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</row>
    <row r="253" spans="1:15">
      <c r="A253" s="80"/>
      <c r="B253" s="81"/>
      <c r="C253" s="81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</row>
    <row r="254" spans="1:15">
      <c r="A254" s="80"/>
      <c r="B254" s="81"/>
      <c r="C254" s="81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</row>
    <row r="255" spans="1:15">
      <c r="A255" s="80"/>
      <c r="B255" s="81"/>
      <c r="C255" s="81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</row>
    <row r="256" spans="1:15">
      <c r="A256" s="80"/>
      <c r="B256" s="81"/>
      <c r="C256" s="81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</row>
    <row r="257" spans="2:15">
      <c r="B257" s="81"/>
      <c r="C257" s="81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</row>
    <row r="258" spans="2:15">
      <c r="B258" s="81"/>
      <c r="C258" s="81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</row>
    <row r="259" spans="2:15">
      <c r="B259" s="81"/>
      <c r="C259" s="81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</row>
    <row r="260" spans="2:15">
      <c r="B260" s="81"/>
      <c r="C260" s="81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</row>
    <row r="261" spans="2:15">
      <c r="B261" s="81"/>
      <c r="C261" s="81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</row>
    <row r="262" spans="2:15">
      <c r="B262" s="81"/>
      <c r="C262" s="81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</row>
    <row r="263" spans="2:15">
      <c r="B263" s="81"/>
      <c r="C263" s="81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</row>
    <row r="264" spans="2:15">
      <c r="B264" s="81"/>
      <c r="C264" s="81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</row>
    <row r="265" spans="2:15">
      <c r="B265" s="81"/>
      <c r="C265" s="81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</row>
    <row r="266" spans="2:15">
      <c r="B266" s="81"/>
      <c r="C266" s="81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</row>
    <row r="267" spans="2:15">
      <c r="B267" s="81"/>
      <c r="C267" s="81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</row>
    <row r="268" spans="2:15">
      <c r="B268" s="81"/>
      <c r="C268" s="81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</row>
    <row r="269" spans="2:15">
      <c r="B269" s="81"/>
      <c r="C269" s="81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</row>
    <row r="270" spans="2:15">
      <c r="B270" s="81"/>
      <c r="C270" s="81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</row>
    <row r="271" spans="2:15">
      <c r="B271" s="81"/>
      <c r="C271" s="81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</row>
    <row r="272" spans="2:15">
      <c r="B272" s="81"/>
      <c r="C272" s="81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</row>
    <row r="273" spans="2:15">
      <c r="B273" s="81"/>
      <c r="C273" s="81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</row>
    <row r="274" spans="2:15">
      <c r="B274" s="81"/>
      <c r="C274" s="81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</row>
    <row r="275" spans="2:15">
      <c r="B275" s="81"/>
      <c r="C275" s="81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</row>
    <row r="276" spans="2:15">
      <c r="B276" s="81"/>
      <c r="C276" s="81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</row>
    <row r="277" spans="2:15">
      <c r="B277" s="81"/>
      <c r="C277" s="81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</row>
    <row r="278" spans="2:15">
      <c r="B278" s="81"/>
      <c r="C278" s="81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</row>
    <row r="279" spans="2:15">
      <c r="B279" s="81"/>
      <c r="C279" s="81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</row>
    <row r="280" spans="2:15">
      <c r="B280" s="81"/>
      <c r="C280" s="81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</row>
    <row r="281" spans="2:15">
      <c r="B281" s="81"/>
      <c r="C281" s="81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</row>
    <row r="282" spans="2:15">
      <c r="B282" s="81"/>
      <c r="C282" s="81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</row>
    <row r="283" spans="2:15">
      <c r="B283" s="81"/>
      <c r="C283" s="81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</row>
    <row r="284" spans="2:15">
      <c r="B284" s="81"/>
      <c r="C284" s="81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</row>
    <row r="285" spans="2:15">
      <c r="B285" s="81"/>
      <c r="C285" s="81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</row>
    <row r="286" spans="2:15">
      <c r="B286" s="81"/>
      <c r="C286" s="81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</row>
    <row r="287" spans="2:15">
      <c r="B287" s="81"/>
      <c r="C287" s="81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</row>
    <row r="288" spans="2:15">
      <c r="B288" s="81"/>
      <c r="C288" s="81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</row>
    <row r="289" spans="2:15">
      <c r="B289" s="81"/>
      <c r="C289" s="81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</row>
    <row r="290" spans="2:15">
      <c r="B290" s="81"/>
      <c r="C290" s="81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</row>
    <row r="291" spans="2:15">
      <c r="B291" s="81"/>
      <c r="C291" s="81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</row>
    <row r="292" spans="2:15">
      <c r="B292" s="81"/>
      <c r="C292" s="81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</row>
    <row r="293" spans="2:15">
      <c r="B293" s="81"/>
      <c r="C293" s="81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</row>
    <row r="294" spans="2:15">
      <c r="B294" s="81"/>
      <c r="C294" s="81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</row>
    <row r="295" spans="2:15">
      <c r="B295" s="81"/>
      <c r="C295" s="81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</row>
    <row r="296" spans="2:15">
      <c r="B296" s="81"/>
      <c r="C296" s="81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</row>
    <row r="297" spans="2:15">
      <c r="B297" s="81"/>
      <c r="C297" s="81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</row>
    <row r="298" spans="2:15">
      <c r="B298" s="81"/>
      <c r="C298" s="81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</row>
    <row r="299" spans="2:15">
      <c r="B299" s="81"/>
      <c r="C299" s="81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</row>
    <row r="300" spans="2:15">
      <c r="B300" s="81"/>
      <c r="C300" s="81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</row>
    <row r="301" spans="2:15">
      <c r="B301" s="81"/>
      <c r="C301" s="81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</row>
    <row r="302" spans="2:15">
      <c r="B302" s="81"/>
      <c r="C302" s="81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</row>
    <row r="303" spans="2:15">
      <c r="B303" s="81"/>
      <c r="C303" s="81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</row>
    <row r="304" spans="2:15">
      <c r="B304" s="81"/>
      <c r="C304" s="81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</row>
    <row r="305" spans="2:15">
      <c r="B305" s="81"/>
      <c r="C305" s="81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</row>
    <row r="306" spans="2:15">
      <c r="B306" s="81"/>
      <c r="C306" s="81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</row>
    <row r="307" spans="2:15">
      <c r="B307" s="81"/>
      <c r="C307" s="81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</row>
    <row r="308" spans="2:15">
      <c r="B308" s="81"/>
      <c r="C308" s="81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</row>
    <row r="309" spans="2:15">
      <c r="B309" s="81"/>
      <c r="C309" s="81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</row>
    <row r="310" spans="2:15">
      <c r="B310" s="81"/>
      <c r="C310" s="81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</row>
    <row r="311" spans="2:15">
      <c r="B311" s="81"/>
      <c r="C311" s="81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</row>
    <row r="312" spans="2:15">
      <c r="B312" s="81"/>
      <c r="C312" s="81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</row>
    <row r="313" spans="2:15">
      <c r="B313" s="81"/>
      <c r="C313" s="81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</row>
    <row r="314" spans="2:15">
      <c r="B314" s="81"/>
      <c r="C314" s="81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</row>
    <row r="315" spans="2:15">
      <c r="B315" s="81"/>
      <c r="C315" s="81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</row>
    <row r="316" spans="2:15">
      <c r="B316" s="81"/>
      <c r="C316" s="81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</row>
    <row r="317" spans="2:15">
      <c r="B317" s="81"/>
      <c r="C317" s="81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</row>
    <row r="318" spans="2:15">
      <c r="B318" s="81"/>
      <c r="C318" s="81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</row>
    <row r="319" spans="2:15">
      <c r="B319" s="81"/>
      <c r="C319" s="81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</row>
    <row r="320" spans="2:15">
      <c r="B320" s="81"/>
      <c r="C320" s="81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</row>
    <row r="321" spans="2:15">
      <c r="B321" s="81"/>
      <c r="C321" s="81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</row>
    <row r="322" spans="2:15">
      <c r="B322" s="81"/>
      <c r="C322" s="81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</row>
    <row r="323" spans="2:15">
      <c r="B323" s="81"/>
      <c r="C323" s="81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</row>
    <row r="324" spans="2:15">
      <c r="B324" s="81"/>
      <c r="C324" s="81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</row>
    <row r="325" spans="2:15">
      <c r="B325" s="81"/>
      <c r="C325" s="81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</row>
    <row r="326" spans="2:15">
      <c r="B326" s="81"/>
      <c r="C326" s="81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</row>
    <row r="327" spans="2:15">
      <c r="B327" s="81"/>
      <c r="C327" s="81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</row>
    <row r="328" spans="2:15">
      <c r="B328" s="81"/>
      <c r="C328" s="81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</row>
    <row r="329" spans="2:15">
      <c r="B329" s="81"/>
      <c r="C329" s="81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</row>
    <row r="330" spans="2:15">
      <c r="B330" s="81"/>
      <c r="C330" s="81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</row>
    <row r="331" spans="2:15">
      <c r="B331" s="81"/>
      <c r="C331" s="81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</row>
    <row r="332" spans="2:15">
      <c r="B332" s="81"/>
      <c r="C332" s="81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</row>
    <row r="333" spans="2:15">
      <c r="B333" s="81"/>
      <c r="C333" s="81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</row>
    <row r="334" spans="2:15">
      <c r="B334" s="81"/>
      <c r="C334" s="81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</row>
    <row r="335" spans="2:15">
      <c r="B335" s="81"/>
      <c r="C335" s="81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</row>
    <row r="336" spans="2:15">
      <c r="B336" s="81"/>
      <c r="C336" s="81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</row>
    <row r="337" spans="2:15">
      <c r="B337" s="81"/>
      <c r="C337" s="81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</row>
    <row r="338" spans="2:15">
      <c r="B338" s="81"/>
      <c r="C338" s="81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</row>
    <row r="339" spans="2:15">
      <c r="B339" s="81"/>
      <c r="C339" s="81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</row>
    <row r="340" spans="2:15">
      <c r="B340" s="81"/>
      <c r="C340" s="81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</row>
    <row r="341" spans="2:15">
      <c r="B341" s="81"/>
      <c r="C341" s="81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</row>
    <row r="342" spans="2:15">
      <c r="B342" s="81"/>
      <c r="C342" s="81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</row>
    <row r="343" spans="2:15">
      <c r="B343" s="81"/>
      <c r="C343" s="81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</row>
    <row r="344" spans="2:15">
      <c r="B344" s="81"/>
      <c r="C344" s="81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</row>
    <row r="345" spans="2:15">
      <c r="B345" s="81"/>
      <c r="C345" s="81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</row>
    <row r="346" spans="2:15">
      <c r="B346" s="81"/>
      <c r="C346" s="81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</row>
    <row r="347" spans="2:15">
      <c r="B347" s="81"/>
      <c r="C347" s="81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</row>
    <row r="348" spans="2:15">
      <c r="B348" s="81"/>
      <c r="C348" s="81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</row>
    <row r="349" spans="2:15">
      <c r="B349" s="81"/>
      <c r="C349" s="81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</row>
    <row r="350" spans="2:15">
      <c r="B350" s="81"/>
      <c r="C350" s="81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</row>
    <row r="351" spans="2:15">
      <c r="B351" s="81"/>
      <c r="C351" s="81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</row>
    <row r="352" spans="2:15">
      <c r="B352" s="81"/>
      <c r="C352" s="81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</row>
    <row r="353" spans="2:15">
      <c r="B353" s="81"/>
      <c r="C353" s="81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</row>
    <row r="354" spans="2:15">
      <c r="B354" s="81"/>
      <c r="C354" s="81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</row>
    <row r="355" spans="2:15">
      <c r="B355" s="81"/>
      <c r="C355" s="81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</row>
    <row r="356" spans="2:15">
      <c r="B356" s="81"/>
      <c r="C356" s="81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</row>
    <row r="357" spans="2:15">
      <c r="B357" s="81"/>
      <c r="C357" s="81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</row>
    <row r="358" spans="2:15">
      <c r="B358" s="81"/>
      <c r="C358" s="81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</row>
    <row r="359" spans="2:15">
      <c r="B359" s="81"/>
      <c r="C359" s="81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</row>
    <row r="360" spans="2:15">
      <c r="B360" s="81"/>
      <c r="C360" s="81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</row>
    <row r="361" spans="2:15">
      <c r="B361" s="81"/>
      <c r="C361" s="81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</row>
    <row r="362" spans="2:15">
      <c r="B362" s="81"/>
      <c r="C362" s="81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</row>
    <row r="363" spans="2:15">
      <c r="B363" s="81"/>
      <c r="C363" s="81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</row>
    <row r="364" spans="2:15">
      <c r="B364" s="81"/>
      <c r="C364" s="81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</row>
    <row r="365" spans="2:15">
      <c r="B365" s="81"/>
      <c r="C365" s="81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</row>
    <row r="366" spans="2:15">
      <c r="B366" s="81"/>
      <c r="C366" s="81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</row>
    <row r="367" spans="2:15">
      <c r="B367" s="81"/>
      <c r="C367" s="81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</row>
    <row r="368" spans="2:15">
      <c r="B368" s="81"/>
      <c r="C368" s="81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</row>
    <row r="369" spans="2:15">
      <c r="B369" s="81"/>
      <c r="C369" s="81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</row>
    <row r="370" spans="2:15">
      <c r="B370" s="81"/>
      <c r="C370" s="81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</row>
    <row r="371" spans="2:15">
      <c r="B371" s="81"/>
      <c r="C371" s="81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</row>
    <row r="372" spans="2:15">
      <c r="B372" s="81"/>
      <c r="C372" s="81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</row>
    <row r="373" spans="2:15">
      <c r="B373" s="81"/>
      <c r="C373" s="81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</row>
    <row r="374" spans="2:15">
      <c r="B374" s="81"/>
      <c r="C374" s="81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</row>
    <row r="375" spans="2:15">
      <c r="B375" s="81"/>
      <c r="C375" s="81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</row>
    <row r="376" spans="2:15">
      <c r="B376" s="81"/>
      <c r="C376" s="81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</row>
    <row r="377" spans="2:15">
      <c r="B377" s="81"/>
      <c r="C377" s="81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</row>
    <row r="378" spans="2:15">
      <c r="B378" s="81"/>
      <c r="C378" s="81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</row>
    <row r="379" spans="2:15">
      <c r="B379" s="81"/>
      <c r="C379" s="81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</row>
    <row r="380" spans="2:15">
      <c r="B380" s="81"/>
      <c r="C380" s="81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</row>
    <row r="381" spans="2:15">
      <c r="B381" s="81"/>
      <c r="C381" s="81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</row>
    <row r="382" spans="2:15">
      <c r="B382" s="81"/>
      <c r="C382" s="81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</row>
    <row r="383" spans="2:15">
      <c r="B383" s="81"/>
      <c r="C383" s="81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</row>
    <row r="384" spans="2:15">
      <c r="B384" s="81"/>
      <c r="C384" s="81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</row>
    <row r="385" spans="2:15">
      <c r="B385" s="81"/>
      <c r="C385" s="81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</row>
    <row r="386" spans="2:15">
      <c r="B386" s="81"/>
      <c r="C386" s="81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</row>
    <row r="387" spans="2:15">
      <c r="B387" s="81"/>
      <c r="C387" s="81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</row>
    <row r="388" spans="2:15">
      <c r="B388" s="81"/>
      <c r="C388" s="81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</row>
    <row r="389" spans="2:15">
      <c r="B389" s="81"/>
      <c r="C389" s="81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</row>
    <row r="390" spans="2:15">
      <c r="B390" s="81"/>
      <c r="C390" s="81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</row>
    <row r="391" spans="2:15">
      <c r="B391" s="81"/>
      <c r="C391" s="81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</row>
    <row r="392" spans="2:15">
      <c r="B392" s="81"/>
      <c r="C392" s="81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</row>
    <row r="393" spans="2:15">
      <c r="B393" s="81"/>
      <c r="C393" s="81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</row>
    <row r="394" spans="2:15">
      <c r="B394" s="81"/>
      <c r="C394" s="81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</row>
    <row r="395" spans="2:15">
      <c r="B395" s="81"/>
      <c r="C395" s="81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</row>
    <row r="396" spans="2:15">
      <c r="B396" s="81"/>
      <c r="C396" s="81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</row>
    <row r="397" spans="2:15">
      <c r="B397" s="81"/>
      <c r="C397" s="81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</row>
    <row r="398" spans="2:15">
      <c r="B398" s="81"/>
      <c r="C398" s="81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</row>
    <row r="399" spans="2:15">
      <c r="B399" s="81"/>
      <c r="C399" s="81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</row>
    <row r="400" spans="2:15">
      <c r="B400" s="81"/>
      <c r="C400" s="81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</row>
    <row r="401" spans="2:15">
      <c r="B401" s="81"/>
      <c r="C401" s="81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</row>
    <row r="402" spans="2:15">
      <c r="B402" s="81"/>
      <c r="C402" s="81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</row>
    <row r="403" spans="2:15">
      <c r="B403" s="81"/>
      <c r="C403" s="81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</row>
    <row r="404" spans="2:15">
      <c r="B404" s="81"/>
      <c r="C404" s="81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</row>
    <row r="405" spans="2:15">
      <c r="B405" s="81"/>
      <c r="C405" s="81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</row>
    <row r="406" spans="2:15">
      <c r="B406" s="81"/>
      <c r="C406" s="81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</row>
    <row r="407" spans="2:15">
      <c r="B407" s="81"/>
      <c r="C407" s="81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</row>
    <row r="408" spans="2:15">
      <c r="B408" s="81"/>
      <c r="C408" s="81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</row>
    <row r="409" spans="2:15">
      <c r="B409" s="81"/>
      <c r="C409" s="81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</row>
    <row r="410" spans="2:15">
      <c r="B410" s="81"/>
      <c r="C410" s="81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</row>
    <row r="411" spans="2:15">
      <c r="B411" s="81"/>
      <c r="C411" s="81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</row>
    <row r="412" spans="2:15">
      <c r="B412" s="81"/>
      <c r="C412" s="81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</row>
    <row r="413" spans="2:15">
      <c r="B413" s="81"/>
      <c r="C413" s="81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</row>
    <row r="414" spans="2:15">
      <c r="B414" s="81"/>
      <c r="C414" s="81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</row>
    <row r="415" spans="2:15">
      <c r="B415" s="81"/>
      <c r="C415" s="81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</row>
    <row r="416" spans="2:15">
      <c r="B416" s="81"/>
      <c r="C416" s="81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</row>
    <row r="417" spans="2:15">
      <c r="B417" s="81"/>
      <c r="C417" s="81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</row>
    <row r="418" spans="2:15">
      <c r="B418" s="81"/>
      <c r="C418" s="81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</row>
    <row r="419" spans="2:15">
      <c r="B419" s="81"/>
      <c r="C419" s="81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</row>
    <row r="420" spans="2:15">
      <c r="B420" s="81"/>
      <c r="C420" s="81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</row>
    <row r="421" spans="2:15">
      <c r="B421" s="81"/>
      <c r="C421" s="81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</row>
    <row r="422" spans="2:15">
      <c r="B422" s="81"/>
      <c r="C422" s="81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</row>
    <row r="423" spans="2:15">
      <c r="B423" s="81"/>
      <c r="C423" s="81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</row>
    <row r="424" spans="2:15">
      <c r="B424" s="81"/>
      <c r="C424" s="81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</row>
    <row r="425" spans="2:15">
      <c r="B425" s="81"/>
      <c r="C425" s="81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</row>
    <row r="426" spans="2:15">
      <c r="B426" s="81"/>
      <c r="C426" s="81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</row>
    <row r="427" spans="2:15">
      <c r="B427" s="81"/>
      <c r="C427" s="81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</row>
    <row r="428" spans="2:15">
      <c r="B428" s="81"/>
      <c r="C428" s="81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</row>
    <row r="429" spans="2:15">
      <c r="B429" s="81"/>
      <c r="C429" s="81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</row>
    <row r="430" spans="2:15">
      <c r="B430" s="81"/>
      <c r="C430" s="81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</row>
    <row r="431" spans="2:15">
      <c r="B431" s="81"/>
      <c r="C431" s="81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</row>
    <row r="432" spans="2:15">
      <c r="B432" s="81"/>
      <c r="C432" s="81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</row>
    <row r="433" spans="2:15">
      <c r="B433" s="81"/>
      <c r="C433" s="81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</row>
    <row r="434" spans="2:15">
      <c r="B434" s="81"/>
      <c r="C434" s="81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</row>
    <row r="435" spans="2:15">
      <c r="B435" s="81"/>
      <c r="C435" s="81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</row>
    <row r="436" spans="2:15">
      <c r="B436" s="81"/>
      <c r="C436" s="81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</row>
    <row r="437" spans="2:15">
      <c r="B437" s="81"/>
      <c r="C437" s="81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</row>
    <row r="438" spans="2:15">
      <c r="B438" s="81"/>
      <c r="C438" s="81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</row>
    <row r="439" spans="2:15">
      <c r="B439" s="81"/>
      <c r="C439" s="81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</row>
    <row r="440" spans="2:15">
      <c r="B440" s="81"/>
      <c r="C440" s="81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</row>
    <row r="441" spans="2:15">
      <c r="B441" s="81"/>
      <c r="C441" s="81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</row>
    <row r="442" spans="2:15">
      <c r="B442" s="81"/>
      <c r="C442" s="81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</row>
    <row r="443" spans="2:15">
      <c r="B443" s="81"/>
      <c r="C443" s="81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</row>
    <row r="444" spans="2:15">
      <c r="B444" s="81"/>
      <c r="C444" s="81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</row>
    <row r="445" spans="2:15">
      <c r="B445" s="81"/>
      <c r="C445" s="81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</row>
    <row r="446" spans="2:15">
      <c r="B446" s="81"/>
      <c r="C446" s="81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</row>
    <row r="447" spans="2:15">
      <c r="B447" s="81"/>
      <c r="C447" s="81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</row>
    <row r="448" spans="2:15">
      <c r="B448" s="81"/>
      <c r="C448" s="81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</row>
    <row r="449" spans="2:15">
      <c r="B449" s="81"/>
      <c r="C449" s="81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</row>
    <row r="450" spans="2:15">
      <c r="B450" s="81"/>
      <c r="C450" s="81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</row>
    <row r="451" spans="2:15">
      <c r="B451" s="81"/>
      <c r="C451" s="81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</row>
    <row r="452" spans="2:15">
      <c r="B452" s="81"/>
      <c r="C452" s="81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</row>
    <row r="453" spans="2:15">
      <c r="B453" s="81"/>
      <c r="C453" s="81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</row>
    <row r="454" spans="2:15">
      <c r="B454" s="81"/>
      <c r="C454" s="81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</row>
    <row r="455" spans="2:15">
      <c r="B455" s="81"/>
      <c r="C455" s="81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</row>
    <row r="456" spans="2:15">
      <c r="B456" s="81"/>
      <c r="C456" s="81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</row>
    <row r="457" spans="2:15">
      <c r="B457" s="81"/>
      <c r="C457" s="81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</row>
    <row r="458" spans="2:15">
      <c r="B458" s="81"/>
      <c r="C458" s="81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</row>
    <row r="459" spans="2:15">
      <c r="B459" s="81"/>
      <c r="C459" s="81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</row>
    <row r="460" spans="2:15">
      <c r="B460" s="81"/>
      <c r="C460" s="81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</row>
    <row r="461" spans="2:15">
      <c r="B461" s="81"/>
      <c r="C461" s="81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</row>
    <row r="462" spans="2:15">
      <c r="B462" s="81"/>
      <c r="C462" s="81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</row>
    <row r="463" spans="2:15">
      <c r="B463" s="81"/>
      <c r="C463" s="81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</row>
    <row r="464" spans="2:15">
      <c r="B464" s="81"/>
      <c r="C464" s="81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</row>
    <row r="465" spans="2:15">
      <c r="B465" s="81"/>
      <c r="C465" s="81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</row>
    <row r="466" spans="2:15">
      <c r="B466" s="81"/>
      <c r="C466" s="81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</row>
    <row r="467" spans="2:15">
      <c r="B467" s="81"/>
      <c r="C467" s="81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</row>
    <row r="468" spans="2:15">
      <c r="B468" s="81"/>
      <c r="C468" s="81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</row>
    <row r="469" spans="2:15">
      <c r="B469" s="81"/>
      <c r="C469" s="81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</row>
    <row r="470" spans="2:15">
      <c r="B470" s="81"/>
      <c r="C470" s="81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</row>
    <row r="471" spans="2:15">
      <c r="B471" s="81"/>
      <c r="C471" s="81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</row>
    <row r="472" spans="2:15">
      <c r="B472" s="81"/>
      <c r="C472" s="81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</row>
    <row r="473" spans="2:15">
      <c r="B473" s="81"/>
      <c r="C473" s="81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</row>
    <row r="474" spans="2:15">
      <c r="B474" s="81"/>
      <c r="C474" s="81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</row>
    <row r="475" spans="2:15">
      <c r="B475" s="81"/>
      <c r="C475" s="81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</row>
    <row r="476" spans="2:15">
      <c r="B476" s="81"/>
      <c r="C476" s="81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</row>
    <row r="477" spans="2:15">
      <c r="B477" s="81"/>
      <c r="C477" s="81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</row>
    <row r="478" spans="2:15">
      <c r="B478" s="81"/>
      <c r="C478" s="81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</row>
    <row r="479" spans="2:15">
      <c r="B479" s="81"/>
      <c r="C479" s="81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</row>
    <row r="480" spans="2:15">
      <c r="B480" s="81"/>
      <c r="C480" s="81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</row>
    <row r="481" spans="2:15">
      <c r="B481" s="81"/>
      <c r="C481" s="81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</row>
    <row r="482" spans="2:15">
      <c r="B482" s="81"/>
      <c r="C482" s="81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</row>
    <row r="483" spans="2:15">
      <c r="B483" s="81"/>
      <c r="C483" s="81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</row>
    <row r="484" spans="2:15">
      <c r="B484" s="81"/>
      <c r="C484" s="81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</row>
    <row r="485" spans="2:15">
      <c r="B485" s="81"/>
      <c r="C485" s="81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</row>
    <row r="486" spans="2:15">
      <c r="B486" s="81"/>
      <c r="C486" s="81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</row>
    <row r="487" spans="2:15">
      <c r="B487" s="81"/>
      <c r="C487" s="81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</row>
    <row r="488" spans="2:15">
      <c r="B488" s="81"/>
      <c r="C488" s="81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</row>
    <row r="489" spans="2:15">
      <c r="B489" s="81"/>
      <c r="C489" s="81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</row>
    <row r="490" spans="2:15">
      <c r="B490" s="81"/>
      <c r="C490" s="81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</row>
    <row r="491" spans="2:15">
      <c r="B491" s="81"/>
      <c r="C491" s="81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</row>
    <row r="492" spans="2:15">
      <c r="B492" s="81"/>
      <c r="C492" s="81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</row>
    <row r="493" spans="2:15">
      <c r="B493" s="81"/>
      <c r="C493" s="81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</row>
    <row r="494" spans="2:15">
      <c r="B494" s="81"/>
      <c r="C494" s="81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</row>
    <row r="495" spans="2:15">
      <c r="B495" s="81"/>
      <c r="C495" s="81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</row>
    <row r="496" spans="2:15">
      <c r="B496" s="81"/>
      <c r="C496" s="81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</row>
    <row r="497" spans="2:15">
      <c r="B497" s="81"/>
      <c r="C497" s="81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</row>
    <row r="498" spans="2:15">
      <c r="B498" s="81"/>
      <c r="C498" s="81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</row>
    <row r="499" spans="2:15">
      <c r="B499" s="81"/>
      <c r="C499" s="81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</row>
    <row r="500" spans="2:15">
      <c r="B500" s="81"/>
      <c r="C500" s="81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</row>
    <row r="501" spans="2:15">
      <c r="B501" s="81"/>
      <c r="C501" s="81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</row>
    <row r="502" spans="2:15">
      <c r="B502" s="81"/>
      <c r="C502" s="81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</row>
    <row r="503" spans="2:15">
      <c r="B503" s="81"/>
      <c r="C503" s="81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</row>
    <row r="504" spans="2:15">
      <c r="B504" s="81"/>
      <c r="C504" s="81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</row>
    <row r="505" spans="2:15">
      <c r="B505" s="81"/>
      <c r="C505" s="81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</row>
    <row r="506" spans="2:15">
      <c r="B506" s="81"/>
      <c r="C506" s="81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</row>
    <row r="507" spans="2:15">
      <c r="B507" s="81"/>
      <c r="C507" s="81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</row>
    <row r="508" spans="2:15">
      <c r="B508" s="81"/>
      <c r="C508" s="81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</row>
    <row r="509" spans="2:15">
      <c r="B509" s="81"/>
      <c r="C509" s="81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</row>
    <row r="510" spans="2:15">
      <c r="B510" s="81"/>
      <c r="C510" s="81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</row>
    <row r="511" spans="2:15">
      <c r="B511" s="81"/>
      <c r="C511" s="81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</row>
    <row r="512" spans="2:15">
      <c r="B512" s="81"/>
      <c r="C512" s="81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</row>
    <row r="513" spans="2:15">
      <c r="B513" s="81"/>
      <c r="C513" s="81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</row>
    <row r="514" spans="2:15">
      <c r="B514" s="81"/>
      <c r="C514" s="81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</row>
    <row r="515" spans="2:15">
      <c r="B515" s="81"/>
      <c r="C515" s="81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</row>
    <row r="516" spans="2:15">
      <c r="B516" s="81"/>
      <c r="C516" s="81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</row>
    <row r="517" spans="2:15">
      <c r="B517" s="81"/>
      <c r="C517" s="81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</row>
    <row r="518" spans="2:15">
      <c r="B518" s="81"/>
      <c r="C518" s="81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</row>
    <row r="519" spans="2:15">
      <c r="B519" s="81"/>
      <c r="C519" s="81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</row>
    <row r="520" spans="2:15">
      <c r="B520" s="81"/>
      <c r="C520" s="81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</row>
    <row r="521" spans="2:15">
      <c r="B521" s="81"/>
      <c r="C521" s="81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</row>
    <row r="522" spans="2:15">
      <c r="B522" s="81"/>
      <c r="C522" s="81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</row>
    <row r="523" spans="2:15">
      <c r="B523" s="81"/>
      <c r="C523" s="81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</row>
    <row r="524" spans="2:15">
      <c r="B524" s="81"/>
      <c r="C524" s="81"/>
    </row>
    <row r="525" spans="2:15">
      <c r="B525" s="81"/>
      <c r="C525" s="81"/>
    </row>
    <row r="526" spans="2:15">
      <c r="B526" s="81"/>
      <c r="C526" s="81"/>
    </row>
    <row r="527" spans="2:15">
      <c r="B527" s="81"/>
      <c r="C527" s="81"/>
    </row>
    <row r="528" spans="2:15">
      <c r="B528" s="81"/>
      <c r="C528" s="81"/>
    </row>
    <row r="529" spans="2:3">
      <c r="B529" s="81"/>
      <c r="C529" s="81"/>
    </row>
    <row r="530" spans="2:3">
      <c r="B530" s="81"/>
      <c r="C530" s="81"/>
    </row>
    <row r="531" spans="2:3">
      <c r="B531" s="81"/>
      <c r="C531" s="81"/>
    </row>
    <row r="532" spans="2:3">
      <c r="B532" s="81"/>
      <c r="C532" s="81"/>
    </row>
    <row r="533" spans="2:3">
      <c r="B533" s="81"/>
      <c r="C533" s="81"/>
    </row>
    <row r="534" spans="2:3">
      <c r="B534" s="81"/>
      <c r="C534" s="81"/>
    </row>
    <row r="535" spans="2:3">
      <c r="B535" s="81"/>
      <c r="C535" s="81"/>
    </row>
    <row r="536" spans="2:3">
      <c r="B536" s="81"/>
      <c r="C536" s="81"/>
    </row>
    <row r="537" spans="2:3">
      <c r="B537" s="81"/>
      <c r="C537" s="81"/>
    </row>
    <row r="538" spans="2:3">
      <c r="B538" s="81"/>
      <c r="C538" s="81"/>
    </row>
    <row r="539" spans="2:3">
      <c r="B539" s="81"/>
      <c r="C539" s="81"/>
    </row>
    <row r="540" spans="2:3">
      <c r="B540" s="81"/>
      <c r="C540" s="81"/>
    </row>
    <row r="541" spans="2:3">
      <c r="B541" s="81"/>
      <c r="C541" s="81"/>
    </row>
    <row r="542" spans="2:3">
      <c r="B542" s="81"/>
      <c r="C542" s="81"/>
    </row>
    <row r="543" spans="2:3">
      <c r="B543" s="81"/>
      <c r="C543" s="81"/>
    </row>
    <row r="544" spans="2:3">
      <c r="B544" s="81"/>
      <c r="C544" s="81"/>
    </row>
    <row r="545" spans="2:3">
      <c r="B545" s="81"/>
      <c r="C545" s="81"/>
    </row>
    <row r="546" spans="2:3">
      <c r="B546" s="81"/>
      <c r="C546" s="81"/>
    </row>
    <row r="547" spans="2:3">
      <c r="B547" s="81"/>
      <c r="C547" s="81"/>
    </row>
    <row r="548" spans="2:3">
      <c r="B548" s="81"/>
      <c r="C548" s="81"/>
    </row>
    <row r="549" spans="2:3">
      <c r="B549" s="81"/>
      <c r="C549" s="81"/>
    </row>
    <row r="550" spans="2:3">
      <c r="B550" s="81"/>
      <c r="C550" s="81"/>
    </row>
    <row r="551" spans="2:3">
      <c r="B551" s="81"/>
      <c r="C551" s="81"/>
    </row>
    <row r="552" spans="2:3">
      <c r="B552" s="81"/>
      <c r="C552" s="81"/>
    </row>
    <row r="553" spans="2:3">
      <c r="B553" s="81"/>
      <c r="C553" s="81"/>
    </row>
    <row r="554" spans="2:3">
      <c r="B554" s="81"/>
      <c r="C554" s="81"/>
    </row>
    <row r="555" spans="2:3">
      <c r="B555" s="81"/>
      <c r="C555" s="81"/>
    </row>
    <row r="556" spans="2:3">
      <c r="B556" s="81"/>
      <c r="C556" s="81"/>
    </row>
    <row r="557" spans="2:3">
      <c r="B557" s="81"/>
      <c r="C557" s="81"/>
    </row>
    <row r="558" spans="2:3">
      <c r="B558" s="81"/>
      <c r="C558" s="81"/>
    </row>
    <row r="559" spans="2:3">
      <c r="B559" s="81"/>
      <c r="C559" s="81"/>
    </row>
    <row r="560" spans="2:3">
      <c r="B560" s="81"/>
      <c r="C560" s="81"/>
    </row>
    <row r="561" spans="2:3">
      <c r="B561" s="81"/>
      <c r="C561" s="81"/>
    </row>
    <row r="562" spans="2:3">
      <c r="B562" s="81"/>
      <c r="C562" s="81"/>
    </row>
    <row r="563" spans="2:3">
      <c r="B563" s="81"/>
      <c r="C563" s="81"/>
    </row>
    <row r="564" spans="2:3">
      <c r="B564" s="81"/>
      <c r="C564" s="81"/>
    </row>
    <row r="565" spans="2:3">
      <c r="B565" s="81"/>
      <c r="C565" s="81"/>
    </row>
    <row r="566" spans="2:3">
      <c r="B566" s="81"/>
      <c r="C566" s="81"/>
    </row>
    <row r="567" spans="2:3">
      <c r="B567" s="81"/>
      <c r="C567" s="81"/>
    </row>
    <row r="568" spans="2:3">
      <c r="B568" s="81"/>
      <c r="C568" s="81"/>
    </row>
    <row r="569" spans="2:3">
      <c r="B569" s="81"/>
      <c r="C569" s="81"/>
    </row>
    <row r="570" spans="2:3">
      <c r="B570" s="81"/>
      <c r="C570" s="81"/>
    </row>
    <row r="571" spans="2:3">
      <c r="B571" s="81"/>
      <c r="C571" s="81"/>
    </row>
    <row r="572" spans="2:3">
      <c r="B572" s="81"/>
      <c r="C572" s="81"/>
    </row>
    <row r="573" spans="2:3">
      <c r="B573" s="81"/>
      <c r="C573" s="81"/>
    </row>
    <row r="574" spans="2:3">
      <c r="B574" s="81"/>
      <c r="C574" s="81"/>
    </row>
    <row r="575" spans="2:3">
      <c r="B575" s="81"/>
      <c r="C575" s="81"/>
    </row>
    <row r="576" spans="2:3">
      <c r="B576" s="81"/>
      <c r="C576" s="81"/>
    </row>
    <row r="577" spans="2:3">
      <c r="B577" s="81"/>
      <c r="C577" s="81"/>
    </row>
    <row r="578" spans="2:3">
      <c r="B578" s="81"/>
      <c r="C578" s="81"/>
    </row>
    <row r="579" spans="2:3">
      <c r="B579" s="81"/>
      <c r="C579" s="81"/>
    </row>
    <row r="580" spans="2:3">
      <c r="B580" s="81"/>
      <c r="C580" s="81"/>
    </row>
    <row r="581" spans="2:3">
      <c r="B581" s="81"/>
      <c r="C581" s="81"/>
    </row>
    <row r="582" spans="2:3">
      <c r="B582" s="81"/>
      <c r="C582" s="81"/>
    </row>
    <row r="583" spans="2:3">
      <c r="B583" s="81"/>
      <c r="C583" s="81"/>
    </row>
    <row r="584" spans="2:3">
      <c r="B584" s="81"/>
      <c r="C584" s="81"/>
    </row>
    <row r="585" spans="2:3">
      <c r="B585" s="81"/>
      <c r="C585" s="81"/>
    </row>
    <row r="586" spans="2:3">
      <c r="B586" s="81"/>
      <c r="C586" s="81"/>
    </row>
    <row r="587" spans="2:3">
      <c r="B587" s="81"/>
      <c r="C587" s="81"/>
    </row>
    <row r="588" spans="2:3">
      <c r="B588" s="81"/>
      <c r="C588" s="81"/>
    </row>
    <row r="589" spans="2:3">
      <c r="B589" s="81"/>
      <c r="C589" s="81"/>
    </row>
    <row r="590" spans="2:3">
      <c r="B590" s="81"/>
      <c r="C590" s="81"/>
    </row>
    <row r="591" spans="2:3">
      <c r="B591" s="81"/>
      <c r="C591" s="81"/>
    </row>
    <row r="592" spans="2:3">
      <c r="B592" s="81"/>
      <c r="C592" s="81"/>
    </row>
    <row r="593" spans="2:3">
      <c r="B593" s="81"/>
      <c r="C593" s="81"/>
    </row>
    <row r="594" spans="2:3">
      <c r="B594" s="81"/>
      <c r="C594" s="81"/>
    </row>
    <row r="595" spans="2:3">
      <c r="B595" s="81"/>
      <c r="C595" s="81"/>
    </row>
    <row r="596" spans="2:3">
      <c r="B596" s="81"/>
      <c r="C596" s="81"/>
    </row>
  </sheetData>
  <sheetProtection formatCells="0" formatColumns="0" formatRows="0" autoFilter="0" pivotTables="0"/>
  <mergeCells count="6">
    <mergeCell ref="M35:O35"/>
    <mergeCell ref="A1:P1"/>
    <mergeCell ref="A2:P2"/>
    <mergeCell ref="C4:I4"/>
    <mergeCell ref="A3:D3"/>
    <mergeCell ref="A5:D5"/>
  </mergeCells>
  <phoneticPr fontId="0" type="noConversion"/>
  <dataValidations count="1">
    <dataValidation type="list" allowBlank="1" showInputMessage="1" showErrorMessage="1" sqref="D12:D31">
      <formula1>Programi</formula1>
    </dataValidation>
  </dataValidations>
  <pageMargins left="0" right="0.118110236220472" top="0.48" bottom="0.39370078740157499" header="0.31496062992126" footer="0.31496062992126"/>
  <pageSetup paperSize="9" scale="61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C18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2.42578125" defaultRowHeight="15"/>
  <cols>
    <col min="1" max="1" width="5.28515625" customWidth="1"/>
    <col min="2" max="2" width="31" customWidth="1"/>
  </cols>
  <sheetData>
    <row r="1" spans="1:3">
      <c r="A1" s="190" t="s">
        <v>719</v>
      </c>
      <c r="B1" s="190" t="s">
        <v>819</v>
      </c>
      <c r="C1" s="190" t="s">
        <v>820</v>
      </c>
    </row>
    <row r="2" spans="1:3">
      <c r="A2" s="191">
        <v>1</v>
      </c>
      <c r="B2" s="192" t="s">
        <v>821</v>
      </c>
      <c r="C2" s="193">
        <f t="shared" ref="C2:C65" si="0">VALUE(A2)</f>
        <v>1</v>
      </c>
    </row>
    <row r="3" spans="1:3">
      <c r="A3" s="191">
        <v>2</v>
      </c>
      <c r="B3" s="192" t="s">
        <v>822</v>
      </c>
      <c r="C3" s="193">
        <f t="shared" si="0"/>
        <v>2</v>
      </c>
    </row>
    <row r="4" spans="1:3">
      <c r="A4" s="191">
        <v>3</v>
      </c>
      <c r="B4" s="192" t="s">
        <v>823</v>
      </c>
      <c r="C4" s="193">
        <f t="shared" si="0"/>
        <v>3</v>
      </c>
    </row>
    <row r="5" spans="1:3">
      <c r="A5" s="191">
        <v>4</v>
      </c>
      <c r="B5" s="192" t="s">
        <v>824</v>
      </c>
      <c r="C5" s="193">
        <f t="shared" si="0"/>
        <v>4</v>
      </c>
    </row>
    <row r="6" spans="1:3">
      <c r="A6" s="191">
        <v>6</v>
      </c>
      <c r="B6" s="192" t="s">
        <v>825</v>
      </c>
      <c r="C6" s="193">
        <f t="shared" si="0"/>
        <v>6</v>
      </c>
    </row>
    <row r="7" spans="1:3">
      <c r="A7" s="191">
        <v>7</v>
      </c>
      <c r="B7" s="192" t="s">
        <v>826</v>
      </c>
      <c r="C7" s="193">
        <f t="shared" si="0"/>
        <v>7</v>
      </c>
    </row>
    <row r="8" spans="1:3">
      <c r="A8" s="191">
        <v>8</v>
      </c>
      <c r="B8" s="192" t="s">
        <v>827</v>
      </c>
      <c r="C8" s="193">
        <f t="shared" si="0"/>
        <v>8</v>
      </c>
    </row>
    <row r="9" spans="1:3">
      <c r="A9" s="191">
        <v>9</v>
      </c>
      <c r="B9" s="192" t="s">
        <v>828</v>
      </c>
      <c r="C9" s="193">
        <f t="shared" si="0"/>
        <v>9</v>
      </c>
    </row>
    <row r="10" spans="1:3">
      <c r="A10" s="191">
        <v>23</v>
      </c>
      <c r="B10" s="192" t="s">
        <v>829</v>
      </c>
      <c r="C10" s="193">
        <f t="shared" si="0"/>
        <v>23</v>
      </c>
    </row>
    <row r="11" spans="1:3">
      <c r="A11" s="191">
        <v>24</v>
      </c>
      <c r="B11" s="192" t="s">
        <v>830</v>
      </c>
      <c r="C11" s="193">
        <f t="shared" si="0"/>
        <v>24</v>
      </c>
    </row>
    <row r="12" spans="1:3">
      <c r="A12" s="191">
        <v>25</v>
      </c>
      <c r="B12" s="192" t="s">
        <v>831</v>
      </c>
      <c r="C12" s="193">
        <f t="shared" si="0"/>
        <v>25</v>
      </c>
    </row>
    <row r="13" spans="1:3">
      <c r="A13" s="191">
        <v>26</v>
      </c>
      <c r="B13" s="192" t="s">
        <v>832</v>
      </c>
      <c r="C13" s="193">
        <f t="shared" si="0"/>
        <v>26</v>
      </c>
    </row>
    <row r="14" spans="1:3">
      <c r="A14" s="191">
        <v>27</v>
      </c>
      <c r="B14" s="192" t="s">
        <v>833</v>
      </c>
      <c r="C14" s="193">
        <f t="shared" si="0"/>
        <v>27</v>
      </c>
    </row>
    <row r="15" spans="1:3">
      <c r="A15" s="191">
        <v>28</v>
      </c>
      <c r="B15" s="192" t="s">
        <v>834</v>
      </c>
      <c r="C15" s="193">
        <f t="shared" si="0"/>
        <v>28</v>
      </c>
    </row>
    <row r="16" spans="1:3">
      <c r="A16" s="191">
        <v>29</v>
      </c>
      <c r="B16" s="192" t="s">
        <v>835</v>
      </c>
      <c r="C16" s="193">
        <f t="shared" si="0"/>
        <v>29</v>
      </c>
    </row>
    <row r="17" spans="1:3">
      <c r="A17" s="191">
        <v>30</v>
      </c>
      <c r="B17" s="192" t="s">
        <v>836</v>
      </c>
      <c r="C17" s="193">
        <f t="shared" si="0"/>
        <v>30</v>
      </c>
    </row>
    <row r="18" spans="1:3">
      <c r="A18" s="191">
        <v>31</v>
      </c>
      <c r="B18" s="192" t="s">
        <v>837</v>
      </c>
      <c r="C18" s="193">
        <f t="shared" si="0"/>
        <v>31</v>
      </c>
    </row>
    <row r="19" spans="1:3">
      <c r="A19" s="191">
        <v>32</v>
      </c>
      <c r="B19" s="192" t="s">
        <v>838</v>
      </c>
      <c r="C19" s="193">
        <f t="shared" si="0"/>
        <v>32</v>
      </c>
    </row>
    <row r="20" spans="1:3">
      <c r="A20" s="191">
        <v>33</v>
      </c>
      <c r="B20" s="192" t="s">
        <v>839</v>
      </c>
      <c r="C20" s="193">
        <f t="shared" si="0"/>
        <v>33</v>
      </c>
    </row>
    <row r="21" spans="1:3">
      <c r="A21" s="191">
        <v>34</v>
      </c>
      <c r="B21" s="192" t="s">
        <v>840</v>
      </c>
      <c r="C21" s="193">
        <f t="shared" si="0"/>
        <v>34</v>
      </c>
    </row>
    <row r="22" spans="1:3">
      <c r="A22" s="191">
        <v>35</v>
      </c>
      <c r="B22" s="192" t="s">
        <v>841</v>
      </c>
      <c r="C22" s="193">
        <f t="shared" si="0"/>
        <v>35</v>
      </c>
    </row>
    <row r="23" spans="1:3">
      <c r="A23" s="191">
        <v>36</v>
      </c>
      <c r="B23" s="192" t="s">
        <v>842</v>
      </c>
      <c r="C23" s="193">
        <f t="shared" si="0"/>
        <v>36</v>
      </c>
    </row>
    <row r="24" spans="1:3">
      <c r="A24" s="191">
        <v>37</v>
      </c>
      <c r="B24" s="192" t="s">
        <v>843</v>
      </c>
      <c r="C24" s="193">
        <f t="shared" si="0"/>
        <v>37</v>
      </c>
    </row>
    <row r="25" spans="1:3">
      <c r="A25" s="191">
        <v>38</v>
      </c>
      <c r="B25" s="192" t="s">
        <v>844</v>
      </c>
      <c r="C25" s="193">
        <f t="shared" si="0"/>
        <v>38</v>
      </c>
    </row>
    <row r="26" spans="1:3">
      <c r="A26" s="191">
        <v>39</v>
      </c>
      <c r="B26" s="192" t="s">
        <v>845</v>
      </c>
      <c r="C26" s="193">
        <f t="shared" si="0"/>
        <v>39</v>
      </c>
    </row>
    <row r="27" spans="1:3">
      <c r="A27" s="191">
        <v>40</v>
      </c>
      <c r="B27" s="192" t="s">
        <v>846</v>
      </c>
      <c r="C27" s="193">
        <f t="shared" si="0"/>
        <v>40</v>
      </c>
    </row>
    <row r="28" spans="1:3">
      <c r="A28" s="191">
        <v>41</v>
      </c>
      <c r="B28" s="192" t="s">
        <v>847</v>
      </c>
      <c r="C28" s="193">
        <f t="shared" si="0"/>
        <v>41</v>
      </c>
    </row>
    <row r="29" spans="1:3">
      <c r="A29" s="191">
        <v>42</v>
      </c>
      <c r="B29" s="192" t="s">
        <v>848</v>
      </c>
      <c r="C29" s="193">
        <f t="shared" si="0"/>
        <v>42</v>
      </c>
    </row>
    <row r="30" spans="1:3">
      <c r="A30" s="191">
        <v>43</v>
      </c>
      <c r="B30" s="192" t="s">
        <v>849</v>
      </c>
      <c r="C30" s="193">
        <f t="shared" si="0"/>
        <v>43</v>
      </c>
    </row>
    <row r="31" spans="1:3">
      <c r="A31" s="191">
        <v>44</v>
      </c>
      <c r="B31" s="192" t="s">
        <v>850</v>
      </c>
      <c r="C31" s="193">
        <f t="shared" si="0"/>
        <v>44</v>
      </c>
    </row>
    <row r="32" spans="1:3">
      <c r="A32" s="191">
        <v>45</v>
      </c>
      <c r="B32" s="192" t="s">
        <v>851</v>
      </c>
      <c r="C32" s="193">
        <f t="shared" si="0"/>
        <v>45</v>
      </c>
    </row>
    <row r="33" spans="1:3">
      <c r="A33" s="191">
        <v>46</v>
      </c>
      <c r="B33" s="192" t="s">
        <v>852</v>
      </c>
      <c r="C33" s="193">
        <f t="shared" si="0"/>
        <v>46</v>
      </c>
    </row>
    <row r="34" spans="1:3">
      <c r="A34" s="191">
        <v>48</v>
      </c>
      <c r="B34" s="192" t="s">
        <v>853</v>
      </c>
      <c r="C34" s="193">
        <f t="shared" si="0"/>
        <v>48</v>
      </c>
    </row>
    <row r="35" spans="1:3">
      <c r="A35" s="191">
        <v>50</v>
      </c>
      <c r="B35" s="192" t="s">
        <v>854</v>
      </c>
      <c r="C35" s="193">
        <f t="shared" si="0"/>
        <v>50</v>
      </c>
    </row>
    <row r="36" spans="1:3">
      <c r="A36" s="191">
        <v>51</v>
      </c>
      <c r="B36" s="192" t="s">
        <v>855</v>
      </c>
      <c r="C36" s="193">
        <f t="shared" si="0"/>
        <v>51</v>
      </c>
    </row>
    <row r="37" spans="1:3">
      <c r="A37" s="191">
        <v>52</v>
      </c>
      <c r="B37" s="192" t="s">
        <v>856</v>
      </c>
      <c r="C37" s="193">
        <f t="shared" si="0"/>
        <v>52</v>
      </c>
    </row>
    <row r="38" spans="1:3">
      <c r="A38" s="191">
        <v>53</v>
      </c>
      <c r="B38" s="192" t="s">
        <v>857</v>
      </c>
      <c r="C38" s="193">
        <f t="shared" si="0"/>
        <v>53</v>
      </c>
    </row>
    <row r="39" spans="1:3">
      <c r="A39" s="191">
        <v>54</v>
      </c>
      <c r="B39" s="192" t="s">
        <v>858</v>
      </c>
      <c r="C39" s="193">
        <f t="shared" si="0"/>
        <v>54</v>
      </c>
    </row>
    <row r="40" spans="1:3">
      <c r="A40" s="191">
        <v>55</v>
      </c>
      <c r="B40" s="192" t="s">
        <v>859</v>
      </c>
      <c r="C40" s="193">
        <f t="shared" si="0"/>
        <v>55</v>
      </c>
    </row>
    <row r="41" spans="1:3">
      <c r="A41" s="191">
        <v>57</v>
      </c>
      <c r="B41" s="192" t="s">
        <v>860</v>
      </c>
      <c r="C41" s="193">
        <f t="shared" si="0"/>
        <v>57</v>
      </c>
    </row>
    <row r="42" spans="1:3">
      <c r="A42" s="191">
        <v>58</v>
      </c>
      <c r="B42" s="192" t="s">
        <v>861</v>
      </c>
      <c r="C42" s="193">
        <f t="shared" si="0"/>
        <v>58</v>
      </c>
    </row>
    <row r="43" spans="1:3">
      <c r="A43" s="191">
        <v>59</v>
      </c>
      <c r="B43" s="192" t="s">
        <v>862</v>
      </c>
      <c r="C43" s="193">
        <f t="shared" si="0"/>
        <v>59</v>
      </c>
    </row>
    <row r="44" spans="1:3">
      <c r="A44" s="191">
        <v>59</v>
      </c>
      <c r="B44" s="192" t="s">
        <v>862</v>
      </c>
      <c r="C44" s="193">
        <f t="shared" si="0"/>
        <v>59</v>
      </c>
    </row>
    <row r="45" spans="1:3">
      <c r="A45" s="191">
        <v>60</v>
      </c>
      <c r="B45" s="192" t="s">
        <v>863</v>
      </c>
      <c r="C45" s="193">
        <f t="shared" si="0"/>
        <v>60</v>
      </c>
    </row>
    <row r="46" spans="1:3">
      <c r="A46" s="191">
        <v>61</v>
      </c>
      <c r="B46" s="192" t="s">
        <v>864</v>
      </c>
      <c r="C46" s="193">
        <f t="shared" si="0"/>
        <v>61</v>
      </c>
    </row>
    <row r="47" spans="1:3">
      <c r="A47" s="191">
        <v>62</v>
      </c>
      <c r="B47" s="192" t="s">
        <v>865</v>
      </c>
      <c r="C47" s="193">
        <f t="shared" si="0"/>
        <v>62</v>
      </c>
    </row>
    <row r="48" spans="1:3">
      <c r="A48" s="191">
        <v>63</v>
      </c>
      <c r="B48" s="192" t="s">
        <v>866</v>
      </c>
      <c r="C48" s="193">
        <f t="shared" si="0"/>
        <v>63</v>
      </c>
    </row>
    <row r="49" spans="1:3">
      <c r="A49" s="191">
        <v>65</v>
      </c>
      <c r="B49" s="192" t="s">
        <v>867</v>
      </c>
      <c r="C49" s="193">
        <f t="shared" si="0"/>
        <v>65</v>
      </c>
    </row>
    <row r="50" spans="1:3">
      <c r="A50" s="191">
        <v>66</v>
      </c>
      <c r="B50" s="192" t="s">
        <v>868</v>
      </c>
      <c r="C50" s="193">
        <f t="shared" si="0"/>
        <v>66</v>
      </c>
    </row>
    <row r="51" spans="1:3">
      <c r="A51" s="191">
        <v>67</v>
      </c>
      <c r="B51" s="192" t="s">
        <v>869</v>
      </c>
      <c r="C51" s="193">
        <f t="shared" si="0"/>
        <v>67</v>
      </c>
    </row>
    <row r="52" spans="1:3">
      <c r="A52" s="191">
        <v>68</v>
      </c>
      <c r="B52" s="192" t="s">
        <v>870</v>
      </c>
      <c r="C52" s="193">
        <f t="shared" si="0"/>
        <v>68</v>
      </c>
    </row>
    <row r="53" spans="1:3">
      <c r="A53" s="191">
        <v>69</v>
      </c>
      <c r="B53" s="192" t="s">
        <v>871</v>
      </c>
      <c r="C53" s="193">
        <f t="shared" si="0"/>
        <v>69</v>
      </c>
    </row>
    <row r="54" spans="1:3">
      <c r="A54" s="191">
        <v>72</v>
      </c>
      <c r="B54" s="192" t="s">
        <v>872</v>
      </c>
      <c r="C54" s="193">
        <f t="shared" si="0"/>
        <v>72</v>
      </c>
    </row>
    <row r="55" spans="1:3">
      <c r="A55" s="191">
        <v>74</v>
      </c>
      <c r="B55" s="192" t="s">
        <v>873</v>
      </c>
      <c r="C55" s="193">
        <f t="shared" si="0"/>
        <v>74</v>
      </c>
    </row>
    <row r="56" spans="1:3">
      <c r="A56" s="191">
        <v>75</v>
      </c>
      <c r="B56" s="192" t="s">
        <v>874</v>
      </c>
      <c r="C56" s="193">
        <f t="shared" si="0"/>
        <v>75</v>
      </c>
    </row>
    <row r="57" spans="1:3">
      <c r="A57" s="191">
        <v>76</v>
      </c>
      <c r="B57" s="192" t="s">
        <v>875</v>
      </c>
      <c r="C57" s="193">
        <f t="shared" si="0"/>
        <v>76</v>
      </c>
    </row>
    <row r="58" spans="1:3">
      <c r="A58" s="191">
        <v>77</v>
      </c>
      <c r="B58" s="192" t="s">
        <v>876</v>
      </c>
      <c r="C58" s="193">
        <f t="shared" si="0"/>
        <v>77</v>
      </c>
    </row>
    <row r="59" spans="1:3">
      <c r="A59" s="191">
        <v>78</v>
      </c>
      <c r="B59" s="192" t="s">
        <v>877</v>
      </c>
      <c r="C59" s="193">
        <f t="shared" si="0"/>
        <v>78</v>
      </c>
    </row>
    <row r="60" spans="1:3">
      <c r="A60" s="191">
        <v>79</v>
      </c>
      <c r="B60" s="192" t="s">
        <v>878</v>
      </c>
      <c r="C60" s="193">
        <f t="shared" si="0"/>
        <v>79</v>
      </c>
    </row>
    <row r="61" spans="1:3">
      <c r="A61" s="191">
        <v>80</v>
      </c>
      <c r="B61" s="192" t="s">
        <v>879</v>
      </c>
      <c r="C61" s="193">
        <f t="shared" si="0"/>
        <v>80</v>
      </c>
    </row>
    <row r="62" spans="1:3">
      <c r="A62" s="191">
        <v>81</v>
      </c>
      <c r="B62" s="192" t="s">
        <v>880</v>
      </c>
      <c r="C62" s="193">
        <f t="shared" si="0"/>
        <v>81</v>
      </c>
    </row>
    <row r="63" spans="1:3">
      <c r="A63" s="191">
        <v>82</v>
      </c>
      <c r="B63" s="192" t="s">
        <v>881</v>
      </c>
      <c r="C63" s="193">
        <f t="shared" si="0"/>
        <v>82</v>
      </c>
    </row>
    <row r="64" spans="1:3">
      <c r="A64" s="191">
        <v>83</v>
      </c>
      <c r="B64" s="192" t="s">
        <v>882</v>
      </c>
      <c r="C64" s="193">
        <f t="shared" si="0"/>
        <v>83</v>
      </c>
    </row>
    <row r="65" spans="1:3">
      <c r="A65" s="191">
        <v>84</v>
      </c>
      <c r="B65" s="192" t="s">
        <v>883</v>
      </c>
      <c r="C65" s="193">
        <f t="shared" si="0"/>
        <v>84</v>
      </c>
    </row>
    <row r="66" spans="1:3">
      <c r="A66" s="191">
        <v>85</v>
      </c>
      <c r="B66" s="192" t="s">
        <v>884</v>
      </c>
      <c r="C66" s="193">
        <f t="shared" ref="C66:C129" si="1">VALUE(A66)</f>
        <v>85</v>
      </c>
    </row>
    <row r="67" spans="1:3">
      <c r="A67" s="191">
        <v>86</v>
      </c>
      <c r="B67" s="192" t="s">
        <v>885</v>
      </c>
      <c r="C67" s="193">
        <f t="shared" si="1"/>
        <v>86</v>
      </c>
    </row>
    <row r="68" spans="1:3">
      <c r="A68" s="191">
        <v>87</v>
      </c>
      <c r="B68" s="192" t="s">
        <v>886</v>
      </c>
      <c r="C68" s="193">
        <f t="shared" si="1"/>
        <v>87</v>
      </c>
    </row>
    <row r="69" spans="1:3">
      <c r="A69" s="191">
        <v>88</v>
      </c>
      <c r="B69" s="192" t="s">
        <v>887</v>
      </c>
      <c r="C69" s="193">
        <f t="shared" si="1"/>
        <v>88</v>
      </c>
    </row>
    <row r="70" spans="1:3">
      <c r="A70" s="191">
        <v>89</v>
      </c>
      <c r="B70" s="192" t="s">
        <v>888</v>
      </c>
      <c r="C70" s="193">
        <f t="shared" si="1"/>
        <v>89</v>
      </c>
    </row>
    <row r="71" spans="1:3">
      <c r="A71" s="191">
        <v>91</v>
      </c>
      <c r="B71" s="192" t="s">
        <v>889</v>
      </c>
      <c r="C71" s="193">
        <f t="shared" si="1"/>
        <v>91</v>
      </c>
    </row>
    <row r="72" spans="1:3">
      <c r="A72" s="191">
        <v>92</v>
      </c>
      <c r="B72" s="192" t="s">
        <v>890</v>
      </c>
      <c r="C72" s="193">
        <f t="shared" si="1"/>
        <v>92</v>
      </c>
    </row>
    <row r="73" spans="1:3">
      <c r="A73" s="191">
        <v>93</v>
      </c>
      <c r="B73" s="192" t="s">
        <v>891</v>
      </c>
      <c r="C73" s="193">
        <f t="shared" si="1"/>
        <v>93</v>
      </c>
    </row>
    <row r="74" spans="1:3">
      <c r="A74" s="191">
        <v>94</v>
      </c>
      <c r="B74" s="192" t="s">
        <v>892</v>
      </c>
      <c r="C74" s="193">
        <f t="shared" si="1"/>
        <v>94</v>
      </c>
    </row>
    <row r="75" spans="1:3">
      <c r="A75" s="191">
        <v>95</v>
      </c>
      <c r="B75" s="192" t="s">
        <v>893</v>
      </c>
      <c r="C75" s="193">
        <f t="shared" si="1"/>
        <v>95</v>
      </c>
    </row>
    <row r="76" spans="1:3">
      <c r="A76" s="191">
        <v>96</v>
      </c>
      <c r="B76" s="192" t="s">
        <v>894</v>
      </c>
      <c r="C76" s="193">
        <f t="shared" si="1"/>
        <v>96</v>
      </c>
    </row>
    <row r="77" spans="1:3">
      <c r="A77" s="191">
        <v>97</v>
      </c>
      <c r="B77" s="192" t="s">
        <v>895</v>
      </c>
      <c r="C77" s="193">
        <f t="shared" si="1"/>
        <v>97</v>
      </c>
    </row>
    <row r="78" spans="1:3">
      <c r="A78" s="191">
        <v>98</v>
      </c>
      <c r="B78" s="192" t="s">
        <v>896</v>
      </c>
      <c r="C78" s="193">
        <f t="shared" si="1"/>
        <v>98</v>
      </c>
    </row>
    <row r="79" spans="1:3">
      <c r="A79" s="191">
        <v>99</v>
      </c>
      <c r="B79" s="192" t="s">
        <v>897</v>
      </c>
      <c r="C79" s="193">
        <f t="shared" si="1"/>
        <v>99</v>
      </c>
    </row>
    <row r="80" spans="1:3">
      <c r="A80" s="191">
        <v>100</v>
      </c>
      <c r="B80" s="192" t="s">
        <v>898</v>
      </c>
      <c r="C80" s="193">
        <f t="shared" si="1"/>
        <v>100</v>
      </c>
    </row>
    <row r="81" spans="1:3">
      <c r="A81" s="191">
        <v>101</v>
      </c>
      <c r="B81" s="192" t="s">
        <v>899</v>
      </c>
      <c r="C81" s="193">
        <f t="shared" si="1"/>
        <v>101</v>
      </c>
    </row>
    <row r="82" spans="1:3">
      <c r="A82" s="191">
        <v>102</v>
      </c>
      <c r="B82" s="192" t="s">
        <v>900</v>
      </c>
      <c r="C82" s="193">
        <f t="shared" si="1"/>
        <v>102</v>
      </c>
    </row>
    <row r="83" spans="1:3">
      <c r="A83" s="191">
        <v>103</v>
      </c>
      <c r="B83" s="192" t="s">
        <v>901</v>
      </c>
      <c r="C83" s="193">
        <f t="shared" si="1"/>
        <v>103</v>
      </c>
    </row>
    <row r="84" spans="1:3">
      <c r="A84" s="191">
        <v>104</v>
      </c>
      <c r="B84" s="192" t="s">
        <v>902</v>
      </c>
      <c r="C84" s="193">
        <f t="shared" si="1"/>
        <v>104</v>
      </c>
    </row>
    <row r="85" spans="1:3">
      <c r="A85" s="191">
        <v>105</v>
      </c>
      <c r="B85" s="192" t="s">
        <v>903</v>
      </c>
      <c r="C85" s="193">
        <f t="shared" si="1"/>
        <v>105</v>
      </c>
    </row>
    <row r="86" spans="1:3">
      <c r="A86" s="191">
        <v>107</v>
      </c>
      <c r="B86" s="192" t="s">
        <v>904</v>
      </c>
      <c r="C86" s="193">
        <f t="shared" si="1"/>
        <v>107</v>
      </c>
    </row>
    <row r="87" spans="1:3">
      <c r="A87" s="191">
        <v>108</v>
      </c>
      <c r="B87" s="192" t="s">
        <v>905</v>
      </c>
      <c r="C87" s="193">
        <f t="shared" si="1"/>
        <v>108</v>
      </c>
    </row>
    <row r="88" spans="1:3">
      <c r="A88" s="191">
        <v>109</v>
      </c>
      <c r="B88" s="192" t="s">
        <v>906</v>
      </c>
      <c r="C88" s="193">
        <f t="shared" si="1"/>
        <v>109</v>
      </c>
    </row>
    <row r="89" spans="1:3">
      <c r="A89" s="191">
        <v>110</v>
      </c>
      <c r="B89" s="192" t="s">
        <v>907</v>
      </c>
      <c r="C89" s="193">
        <f t="shared" si="1"/>
        <v>110</v>
      </c>
    </row>
    <row r="90" spans="1:3">
      <c r="A90" s="191">
        <v>111</v>
      </c>
      <c r="B90" s="192" t="s">
        <v>908</v>
      </c>
      <c r="C90" s="193">
        <f t="shared" si="1"/>
        <v>111</v>
      </c>
    </row>
    <row r="91" spans="1:3">
      <c r="A91" s="191">
        <v>112</v>
      </c>
      <c r="B91" s="192" t="s">
        <v>909</v>
      </c>
      <c r="C91" s="193">
        <f t="shared" si="1"/>
        <v>112</v>
      </c>
    </row>
    <row r="92" spans="1:3">
      <c r="A92" s="191">
        <v>113</v>
      </c>
      <c r="B92" s="192" t="s">
        <v>910</v>
      </c>
      <c r="C92" s="193">
        <f t="shared" si="1"/>
        <v>113</v>
      </c>
    </row>
    <row r="93" spans="1:3">
      <c r="A93" s="191">
        <v>114</v>
      </c>
      <c r="B93" s="192" t="s">
        <v>911</v>
      </c>
      <c r="C93" s="193">
        <f t="shared" si="1"/>
        <v>114</v>
      </c>
    </row>
    <row r="94" spans="1:3">
      <c r="A94" s="191">
        <v>115</v>
      </c>
      <c r="B94" s="192" t="s">
        <v>912</v>
      </c>
      <c r="C94" s="193">
        <f t="shared" si="1"/>
        <v>115</v>
      </c>
    </row>
    <row r="95" spans="1:3">
      <c r="A95" s="191">
        <v>116</v>
      </c>
      <c r="B95" s="192" t="s">
        <v>913</v>
      </c>
      <c r="C95" s="193">
        <f t="shared" si="1"/>
        <v>116</v>
      </c>
    </row>
    <row r="96" spans="1:3">
      <c r="A96" s="191">
        <v>117</v>
      </c>
      <c r="B96" s="192" t="s">
        <v>914</v>
      </c>
      <c r="C96" s="193">
        <f t="shared" si="1"/>
        <v>117</v>
      </c>
    </row>
    <row r="97" spans="1:3">
      <c r="A97" s="191">
        <v>118</v>
      </c>
      <c r="B97" s="192" t="s">
        <v>915</v>
      </c>
      <c r="C97" s="193">
        <f t="shared" si="1"/>
        <v>118</v>
      </c>
    </row>
    <row r="98" spans="1:3">
      <c r="A98" s="191">
        <v>119</v>
      </c>
      <c r="B98" s="192" t="s">
        <v>916</v>
      </c>
      <c r="C98" s="193">
        <f t="shared" si="1"/>
        <v>119</v>
      </c>
    </row>
    <row r="99" spans="1:3">
      <c r="A99" s="191">
        <v>121</v>
      </c>
      <c r="B99" s="192" t="s">
        <v>917</v>
      </c>
      <c r="C99" s="193">
        <f t="shared" si="1"/>
        <v>121</v>
      </c>
    </row>
    <row r="100" spans="1:3">
      <c r="A100" s="191">
        <v>201</v>
      </c>
      <c r="B100" s="192" t="s">
        <v>918</v>
      </c>
      <c r="C100" s="193">
        <f t="shared" si="1"/>
        <v>201</v>
      </c>
    </row>
    <row r="101" spans="1:3">
      <c r="A101" s="191">
        <v>202</v>
      </c>
      <c r="B101" s="192" t="s">
        <v>919</v>
      </c>
      <c r="C101" s="193">
        <f t="shared" si="1"/>
        <v>202</v>
      </c>
    </row>
    <row r="102" spans="1:3">
      <c r="A102" s="191">
        <v>203</v>
      </c>
      <c r="B102" s="192" t="s">
        <v>920</v>
      </c>
      <c r="C102" s="193">
        <f t="shared" si="1"/>
        <v>203</v>
      </c>
    </row>
    <row r="103" spans="1:3">
      <c r="A103" s="191">
        <v>204</v>
      </c>
      <c r="B103" s="192" t="s">
        <v>921</v>
      </c>
      <c r="C103" s="193">
        <f t="shared" si="1"/>
        <v>204</v>
      </c>
    </row>
    <row r="104" spans="1:3">
      <c r="A104" s="191">
        <v>205</v>
      </c>
      <c r="B104" s="192" t="s">
        <v>922</v>
      </c>
      <c r="C104" s="193">
        <f t="shared" si="1"/>
        <v>205</v>
      </c>
    </row>
    <row r="105" spans="1:3">
      <c r="A105" s="191">
        <v>206</v>
      </c>
      <c r="B105" s="192" t="s">
        <v>923</v>
      </c>
      <c r="C105" s="193">
        <f t="shared" si="1"/>
        <v>206</v>
      </c>
    </row>
    <row r="106" spans="1:3">
      <c r="A106" s="191">
        <v>207</v>
      </c>
      <c r="B106" s="192" t="s">
        <v>924</v>
      </c>
      <c r="C106" s="193">
        <f t="shared" si="1"/>
        <v>207</v>
      </c>
    </row>
    <row r="107" spans="1:3">
      <c r="A107" s="191">
        <v>208</v>
      </c>
      <c r="B107" s="192" t="s">
        <v>925</v>
      </c>
      <c r="C107" s="193">
        <f t="shared" si="1"/>
        <v>208</v>
      </c>
    </row>
    <row r="108" spans="1:3">
      <c r="A108" s="191">
        <v>209</v>
      </c>
      <c r="B108" s="192" t="s">
        <v>926</v>
      </c>
      <c r="C108" s="193">
        <f t="shared" si="1"/>
        <v>209</v>
      </c>
    </row>
    <row r="109" spans="1:3">
      <c r="A109" s="191">
        <v>210</v>
      </c>
      <c r="B109" s="192" t="s">
        <v>927</v>
      </c>
      <c r="C109" s="193">
        <f t="shared" si="1"/>
        <v>210</v>
      </c>
    </row>
    <row r="110" spans="1:3">
      <c r="A110" s="191">
        <v>211</v>
      </c>
      <c r="B110" s="192" t="s">
        <v>928</v>
      </c>
      <c r="C110" s="193">
        <f t="shared" si="1"/>
        <v>211</v>
      </c>
    </row>
    <row r="111" spans="1:3">
      <c r="A111" s="191">
        <v>212</v>
      </c>
      <c r="B111" s="192" t="s">
        <v>929</v>
      </c>
      <c r="C111" s="193">
        <f t="shared" si="1"/>
        <v>212</v>
      </c>
    </row>
    <row r="112" spans="1:3">
      <c r="A112" s="191">
        <v>213</v>
      </c>
      <c r="B112" s="192" t="s">
        <v>930</v>
      </c>
      <c r="C112" s="193">
        <f t="shared" si="1"/>
        <v>213</v>
      </c>
    </row>
    <row r="113" spans="1:3">
      <c r="A113" s="191">
        <v>214</v>
      </c>
      <c r="B113" s="192" t="s">
        <v>931</v>
      </c>
      <c r="C113" s="193">
        <f t="shared" si="1"/>
        <v>214</v>
      </c>
    </row>
    <row r="114" spans="1:3">
      <c r="A114" s="191">
        <v>215</v>
      </c>
      <c r="B114" s="192" t="s">
        <v>932</v>
      </c>
      <c r="C114" s="193">
        <f t="shared" si="1"/>
        <v>215</v>
      </c>
    </row>
    <row r="115" spans="1:3">
      <c r="A115" s="191">
        <v>216</v>
      </c>
      <c r="B115" s="192" t="s">
        <v>933</v>
      </c>
      <c r="C115" s="193">
        <f t="shared" si="1"/>
        <v>216</v>
      </c>
    </row>
    <row r="116" spans="1:3">
      <c r="A116" s="191">
        <v>217</v>
      </c>
      <c r="B116" s="192" t="s">
        <v>934</v>
      </c>
      <c r="C116" s="193">
        <f t="shared" si="1"/>
        <v>217</v>
      </c>
    </row>
    <row r="117" spans="1:3">
      <c r="A117" s="191">
        <v>218</v>
      </c>
      <c r="B117" s="192" t="s">
        <v>935</v>
      </c>
      <c r="C117" s="193">
        <f t="shared" si="1"/>
        <v>218</v>
      </c>
    </row>
    <row r="118" spans="1:3">
      <c r="A118" s="191">
        <v>219</v>
      </c>
      <c r="B118" s="192" t="s">
        <v>936</v>
      </c>
      <c r="C118" s="193">
        <f t="shared" si="1"/>
        <v>219</v>
      </c>
    </row>
    <row r="119" spans="1:3">
      <c r="A119" s="191">
        <v>220</v>
      </c>
      <c r="B119" s="192" t="s">
        <v>937</v>
      </c>
      <c r="C119" s="193">
        <f t="shared" si="1"/>
        <v>220</v>
      </c>
    </row>
    <row r="120" spans="1:3">
      <c r="A120" s="191">
        <v>221</v>
      </c>
      <c r="B120" s="192" t="s">
        <v>938</v>
      </c>
      <c r="C120" s="193">
        <f t="shared" si="1"/>
        <v>221</v>
      </c>
    </row>
    <row r="121" spans="1:3">
      <c r="A121" s="191">
        <v>222</v>
      </c>
      <c r="B121" s="192" t="s">
        <v>939</v>
      </c>
      <c r="C121" s="193">
        <f t="shared" si="1"/>
        <v>222</v>
      </c>
    </row>
    <row r="122" spans="1:3">
      <c r="A122" s="191">
        <v>224</v>
      </c>
      <c r="B122" s="192" t="s">
        <v>940</v>
      </c>
      <c r="C122" s="193">
        <f t="shared" si="1"/>
        <v>224</v>
      </c>
    </row>
    <row r="123" spans="1:3">
      <c r="A123" s="191">
        <v>225</v>
      </c>
      <c r="B123" s="192" t="s">
        <v>941</v>
      </c>
      <c r="C123" s="193">
        <f t="shared" si="1"/>
        <v>225</v>
      </c>
    </row>
    <row r="124" spans="1:3" ht="15.75" thickBot="1">
      <c r="A124" s="194">
        <v>226</v>
      </c>
      <c r="B124" s="195" t="s">
        <v>942</v>
      </c>
      <c r="C124" s="193">
        <f t="shared" si="1"/>
        <v>226</v>
      </c>
    </row>
    <row r="125" spans="1:3">
      <c r="A125" s="191">
        <v>227</v>
      </c>
      <c r="B125" s="196" t="s">
        <v>943</v>
      </c>
      <c r="C125" s="193">
        <f t="shared" si="1"/>
        <v>227</v>
      </c>
    </row>
    <row r="126" spans="1:3">
      <c r="A126" s="191">
        <v>228</v>
      </c>
      <c r="B126" s="192" t="s">
        <v>944</v>
      </c>
      <c r="C126" s="193">
        <f t="shared" si="1"/>
        <v>228</v>
      </c>
    </row>
    <row r="127" spans="1:3">
      <c r="A127" s="197">
        <v>229</v>
      </c>
      <c r="B127" s="192" t="s">
        <v>945</v>
      </c>
      <c r="C127" s="193">
        <f t="shared" si="1"/>
        <v>229</v>
      </c>
    </row>
    <row r="128" spans="1:3">
      <c r="A128" s="197">
        <v>230</v>
      </c>
      <c r="B128" s="192" t="s">
        <v>946</v>
      </c>
      <c r="C128" s="193">
        <f t="shared" si="1"/>
        <v>230</v>
      </c>
    </row>
    <row r="129" spans="1:3">
      <c r="A129" s="191">
        <v>231</v>
      </c>
      <c r="B129" s="192" t="s">
        <v>947</v>
      </c>
      <c r="C129" s="193">
        <f t="shared" si="1"/>
        <v>231</v>
      </c>
    </row>
    <row r="130" spans="1:3">
      <c r="A130" s="191">
        <v>232</v>
      </c>
      <c r="B130" s="192" t="s">
        <v>948</v>
      </c>
      <c r="C130" s="193">
        <f t="shared" ref="C130:C152" si="2">VALUE(A130)</f>
        <v>232</v>
      </c>
    </row>
    <row r="131" spans="1:3">
      <c r="A131" s="191">
        <v>233</v>
      </c>
      <c r="B131" s="192" t="s">
        <v>949</v>
      </c>
      <c r="C131" s="193">
        <f t="shared" si="2"/>
        <v>233</v>
      </c>
    </row>
    <row r="132" spans="1:3">
      <c r="A132" s="191">
        <v>234</v>
      </c>
      <c r="B132" s="192" t="s">
        <v>950</v>
      </c>
      <c r="C132" s="193">
        <f t="shared" si="2"/>
        <v>234</v>
      </c>
    </row>
    <row r="133" spans="1:3">
      <c r="A133" s="191">
        <v>235</v>
      </c>
      <c r="B133" s="192" t="s">
        <v>951</v>
      </c>
      <c r="C133" s="193">
        <f t="shared" si="2"/>
        <v>235</v>
      </c>
    </row>
    <row r="134" spans="1:3">
      <c r="A134" s="191">
        <v>236</v>
      </c>
      <c r="B134" s="192" t="s">
        <v>952</v>
      </c>
      <c r="C134" s="193">
        <f t="shared" si="2"/>
        <v>236</v>
      </c>
    </row>
    <row r="135" spans="1:3">
      <c r="A135" s="191">
        <v>237</v>
      </c>
      <c r="B135" s="192" t="s">
        <v>953</v>
      </c>
      <c r="C135" s="193">
        <f t="shared" si="2"/>
        <v>237</v>
      </c>
    </row>
    <row r="136" spans="1:3">
      <c r="A136" s="191">
        <v>238</v>
      </c>
      <c r="B136" s="192" t="s">
        <v>954</v>
      </c>
      <c r="C136" s="193">
        <f t="shared" si="2"/>
        <v>238</v>
      </c>
    </row>
    <row r="137" spans="1:3">
      <c r="A137" s="191">
        <v>239</v>
      </c>
      <c r="B137" s="192" t="s">
        <v>955</v>
      </c>
      <c r="C137" s="193">
        <f t="shared" si="2"/>
        <v>239</v>
      </c>
    </row>
    <row r="138" spans="1:3">
      <c r="A138" s="191">
        <v>240</v>
      </c>
      <c r="B138" s="192" t="s">
        <v>956</v>
      </c>
      <c r="C138" s="193">
        <f t="shared" si="2"/>
        <v>240</v>
      </c>
    </row>
    <row r="139" spans="1:3">
      <c r="A139" s="191">
        <v>241</v>
      </c>
      <c r="B139" s="192" t="s">
        <v>957</v>
      </c>
      <c r="C139" s="193">
        <f t="shared" si="2"/>
        <v>241</v>
      </c>
    </row>
    <row r="140" spans="1:3">
      <c r="A140" s="191">
        <v>242</v>
      </c>
      <c r="B140" s="192" t="s">
        <v>958</v>
      </c>
      <c r="C140" s="193">
        <f t="shared" si="2"/>
        <v>242</v>
      </c>
    </row>
    <row r="141" spans="1:3">
      <c r="A141" s="191">
        <v>243</v>
      </c>
      <c r="B141" s="192" t="s">
        <v>959</v>
      </c>
      <c r="C141" s="193">
        <f t="shared" si="2"/>
        <v>243</v>
      </c>
    </row>
    <row r="142" spans="1:3">
      <c r="A142" s="191">
        <v>244</v>
      </c>
      <c r="B142" s="192" t="s">
        <v>960</v>
      </c>
      <c r="C142" s="193">
        <f t="shared" si="2"/>
        <v>244</v>
      </c>
    </row>
    <row r="143" spans="1:3">
      <c r="A143" s="191">
        <v>250</v>
      </c>
      <c r="B143" s="192" t="s">
        <v>961</v>
      </c>
      <c r="C143" s="193">
        <f t="shared" si="2"/>
        <v>250</v>
      </c>
    </row>
    <row r="144" spans="1:3">
      <c r="A144" s="198">
        <v>310</v>
      </c>
      <c r="B144" s="192" t="s">
        <v>962</v>
      </c>
      <c r="C144" s="193">
        <f t="shared" si="2"/>
        <v>310</v>
      </c>
    </row>
    <row r="145" spans="1:3">
      <c r="A145" s="198">
        <v>311</v>
      </c>
      <c r="B145" s="192" t="s">
        <v>963</v>
      </c>
      <c r="C145" s="193">
        <f t="shared" si="2"/>
        <v>311</v>
      </c>
    </row>
    <row r="146" spans="1:3">
      <c r="A146" s="198">
        <v>324</v>
      </c>
      <c r="B146" s="192" t="s">
        <v>964</v>
      </c>
      <c r="C146" s="193">
        <f t="shared" si="2"/>
        <v>324</v>
      </c>
    </row>
    <row r="147" spans="1:3">
      <c r="A147" s="198">
        <v>326</v>
      </c>
      <c r="B147" s="192" t="s">
        <v>965</v>
      </c>
      <c r="C147" s="193">
        <f t="shared" si="2"/>
        <v>326</v>
      </c>
    </row>
    <row r="148" spans="1:3">
      <c r="A148" s="198">
        <v>330</v>
      </c>
      <c r="B148" s="192" t="s">
        <v>966</v>
      </c>
      <c r="C148" s="193">
        <f t="shared" si="2"/>
        <v>330</v>
      </c>
    </row>
    <row r="149" spans="1:3" ht="15.75" thickBot="1">
      <c r="A149" s="194">
        <v>500</v>
      </c>
      <c r="B149" s="195" t="s">
        <v>967</v>
      </c>
      <c r="C149" s="193">
        <f t="shared" si="2"/>
        <v>500</v>
      </c>
    </row>
    <row r="150" spans="1:3">
      <c r="A150" s="191">
        <v>223</v>
      </c>
      <c r="B150" s="192" t="s">
        <v>968</v>
      </c>
      <c r="C150" s="193">
        <f t="shared" si="2"/>
        <v>223</v>
      </c>
    </row>
    <row r="151" spans="1:3">
      <c r="A151" s="191">
        <v>521</v>
      </c>
      <c r="B151" s="192" t="s">
        <v>969</v>
      </c>
      <c r="C151" s="193">
        <f t="shared" si="2"/>
        <v>521</v>
      </c>
    </row>
    <row r="152" spans="1:3" ht="15.75" thickBot="1">
      <c r="A152" s="194">
        <v>581</v>
      </c>
      <c r="B152" s="195" t="s">
        <v>970</v>
      </c>
      <c r="C152" s="193">
        <f t="shared" si="2"/>
        <v>581</v>
      </c>
    </row>
    <row r="153" spans="1:3">
      <c r="A153" s="198"/>
      <c r="B153" s="192"/>
      <c r="C153" s="193"/>
    </row>
    <row r="154" spans="1:3">
      <c r="A154" s="190"/>
      <c r="B154" s="190"/>
      <c r="C154" s="190"/>
    </row>
    <row r="155" spans="1:3">
      <c r="A155" s="190"/>
      <c r="B155" s="190"/>
      <c r="C155" s="190"/>
    </row>
    <row r="156" spans="1:3">
      <c r="A156" s="190"/>
      <c r="B156" s="190"/>
      <c r="C156" s="190"/>
    </row>
    <row r="157" spans="1:3">
      <c r="A157" s="190"/>
      <c r="B157" s="190"/>
      <c r="C157" s="190"/>
    </row>
    <row r="158" spans="1:3">
      <c r="A158" s="190"/>
      <c r="B158" s="190"/>
      <c r="C158" s="190"/>
    </row>
    <row r="159" spans="1:3">
      <c r="A159" s="190"/>
      <c r="B159" s="190"/>
      <c r="C159" s="190"/>
    </row>
    <row r="160" spans="1:3">
      <c r="A160" s="13">
        <v>41112</v>
      </c>
      <c r="B160" s="13" t="s">
        <v>134</v>
      </c>
    </row>
    <row r="161" spans="1:2">
      <c r="A161" s="13">
        <v>41113</v>
      </c>
      <c r="B161" s="13" t="s">
        <v>270</v>
      </c>
    </row>
    <row r="162" spans="1:2">
      <c r="A162" s="13">
        <v>41114</v>
      </c>
      <c r="B162" s="13" t="s">
        <v>204</v>
      </c>
    </row>
    <row r="163" spans="1:2">
      <c r="A163" s="13">
        <v>41115</v>
      </c>
      <c r="B163" s="13" t="s">
        <v>133</v>
      </c>
    </row>
    <row r="164" spans="1:2">
      <c r="A164" s="13">
        <v>41116</v>
      </c>
      <c r="B164" s="13" t="s">
        <v>164</v>
      </c>
    </row>
    <row r="165" spans="1:2">
      <c r="A165" s="13">
        <v>41117</v>
      </c>
      <c r="B165" s="13" t="s">
        <v>167</v>
      </c>
    </row>
    <row r="166" spans="1:2">
      <c r="A166" s="13">
        <v>41118</v>
      </c>
      <c r="B166" s="13" t="s">
        <v>192</v>
      </c>
    </row>
    <row r="167" spans="1:2">
      <c r="A167" s="13">
        <v>41119</v>
      </c>
      <c r="B167" s="13" t="s">
        <v>214</v>
      </c>
    </row>
    <row r="168" spans="1:2">
      <c r="A168" s="13">
        <v>41120</v>
      </c>
      <c r="B168" s="13" t="s">
        <v>213</v>
      </c>
    </row>
    <row r="169" spans="1:2">
      <c r="A169" s="13">
        <v>41103</v>
      </c>
      <c r="B169" s="13" t="s">
        <v>232</v>
      </c>
    </row>
    <row r="170" spans="1:2">
      <c r="A170" s="13">
        <v>41121</v>
      </c>
      <c r="B170" s="13" t="s">
        <v>195</v>
      </c>
    </row>
    <row r="171" spans="1:2">
      <c r="A171" s="13">
        <v>41122</v>
      </c>
      <c r="B171" s="13" t="s">
        <v>238</v>
      </c>
    </row>
    <row r="172" spans="1:2">
      <c r="A172" s="13">
        <v>41123</v>
      </c>
      <c r="B172" s="13" t="s">
        <v>200</v>
      </c>
    </row>
    <row r="173" spans="1:2">
      <c r="A173" s="13">
        <v>41124</v>
      </c>
      <c r="B173" s="13" t="s">
        <v>169</v>
      </c>
    </row>
    <row r="174" spans="1:2">
      <c r="A174" s="13">
        <v>41125</v>
      </c>
      <c r="B174" s="13" t="s">
        <v>212</v>
      </c>
    </row>
    <row r="175" spans="1:2">
      <c r="A175" s="13">
        <v>41126</v>
      </c>
      <c r="B175" s="13" t="s">
        <v>181</v>
      </c>
    </row>
    <row r="176" spans="1:2">
      <c r="A176" s="13">
        <v>41127</v>
      </c>
      <c r="B176" s="13" t="s">
        <v>199</v>
      </c>
    </row>
    <row r="177" spans="1:2">
      <c r="A177" s="13">
        <v>41128</v>
      </c>
      <c r="B177" s="13" t="s">
        <v>211</v>
      </c>
    </row>
    <row r="178" spans="1:2">
      <c r="A178" s="13">
        <v>41129</v>
      </c>
      <c r="B178" s="13" t="s">
        <v>182</v>
      </c>
    </row>
    <row r="179" spans="1:2">
      <c r="A179" s="13">
        <v>41130</v>
      </c>
      <c r="B179" s="13" t="s">
        <v>183</v>
      </c>
    </row>
    <row r="180" spans="1:2">
      <c r="A180" s="13">
        <v>41104</v>
      </c>
      <c r="B180" s="13" t="s">
        <v>228</v>
      </c>
    </row>
    <row r="181" spans="1:2">
      <c r="A181" s="13">
        <v>41105</v>
      </c>
      <c r="B181" s="13" t="s">
        <v>171</v>
      </c>
    </row>
    <row r="182" spans="1:2">
      <c r="A182" s="13">
        <v>41106</v>
      </c>
      <c r="B182" s="13" t="s">
        <v>165</v>
      </c>
    </row>
    <row r="183" spans="1:2">
      <c r="A183" s="13">
        <v>41108</v>
      </c>
      <c r="B183" s="13" t="s">
        <v>234</v>
      </c>
    </row>
    <row r="184" spans="1:2">
      <c r="A184" s="13">
        <v>41107</v>
      </c>
      <c r="B184" s="13" t="s">
        <v>172</v>
      </c>
    </row>
    <row r="185" spans="1:2">
      <c r="A185" s="13">
        <v>41109</v>
      </c>
      <c r="B185" s="13" t="s">
        <v>184</v>
      </c>
    </row>
    <row r="186" spans="1:2">
      <c r="A186" s="13">
        <v>41110</v>
      </c>
      <c r="B186" s="13" t="s">
        <v>180</v>
      </c>
    </row>
    <row r="187" spans="1:2">
      <c r="A187" s="13">
        <v>43400</v>
      </c>
      <c r="B187" s="13" t="s">
        <v>218</v>
      </c>
    </row>
    <row r="188" spans="1:2">
      <c r="A188" s="13">
        <v>41140</v>
      </c>
      <c r="B188" s="13" t="s">
        <v>816</v>
      </c>
    </row>
  </sheetData>
  <pageMargins left="0.7" right="0.7" top="0.75" bottom="0.75" header="0.3" footer="0.3"/>
  <pageSetup paperSize="9" orientation="portrait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A1:K104"/>
  <sheetViews>
    <sheetView zoomScale="80" zoomScaleNormal="80" workbookViewId="0">
      <selection activeCell="C33" sqref="C33"/>
    </sheetView>
  </sheetViews>
  <sheetFormatPr defaultRowHeight="15"/>
  <cols>
    <col min="3" max="3" width="63.5703125" customWidth="1"/>
    <col min="5" max="5" width="91" customWidth="1"/>
    <col min="11" max="11" width="51.140625" customWidth="1"/>
  </cols>
  <sheetData>
    <row r="1" spans="2:11" ht="23.25">
      <c r="B1" s="25" t="s">
        <v>0</v>
      </c>
      <c r="E1" s="24" t="s">
        <v>534</v>
      </c>
      <c r="I1" s="24" t="s">
        <v>59</v>
      </c>
    </row>
    <row r="2" spans="2:11" ht="15.75" thickBot="1"/>
    <row r="3" spans="2:11">
      <c r="B3" s="5">
        <v>411</v>
      </c>
      <c r="C3" s="6" t="s">
        <v>373</v>
      </c>
      <c r="D3">
        <v>411</v>
      </c>
      <c r="E3" s="6" t="s">
        <v>464</v>
      </c>
      <c r="F3" t="str">
        <f t="shared" ref="F3:F34" si="0">+IF(B3=D3,"",1)</f>
        <v/>
      </c>
      <c r="G3" t="str">
        <f t="shared" ref="G3:G34" si="1">+IF(C3=E3,"",1)</f>
        <v/>
      </c>
      <c r="H3" s="45">
        <f>+B3-J3</f>
        <v>0</v>
      </c>
      <c r="I3" s="17">
        <f>+IF(C3=K3,0,111)</f>
        <v>0</v>
      </c>
      <c r="J3">
        <v>411</v>
      </c>
      <c r="K3" t="s">
        <v>464</v>
      </c>
    </row>
    <row r="4" spans="2:11">
      <c r="B4" s="7">
        <v>412</v>
      </c>
      <c r="C4" s="8" t="s">
        <v>374</v>
      </c>
      <c r="D4">
        <v>412</v>
      </c>
      <c r="E4" s="8" t="s">
        <v>465</v>
      </c>
      <c r="F4" t="str">
        <f t="shared" si="0"/>
        <v/>
      </c>
      <c r="G4" t="str">
        <f t="shared" si="1"/>
        <v/>
      </c>
      <c r="H4" s="45">
        <f t="shared" ref="H4:H66" si="2">+B4-J4</f>
        <v>0</v>
      </c>
      <c r="I4" s="17">
        <f t="shared" ref="I4:I66" si="3">+IF(C4=K4,0,111)</f>
        <v>0</v>
      </c>
      <c r="J4">
        <v>412</v>
      </c>
      <c r="K4" t="s">
        <v>465</v>
      </c>
    </row>
    <row r="5" spans="2:11">
      <c r="B5" s="7">
        <v>413</v>
      </c>
      <c r="C5" s="8" t="s">
        <v>375</v>
      </c>
      <c r="D5">
        <v>413</v>
      </c>
      <c r="E5" s="8" t="s">
        <v>466</v>
      </c>
      <c r="F5" t="str">
        <f t="shared" si="0"/>
        <v/>
      </c>
      <c r="G5" t="str">
        <f t="shared" si="1"/>
        <v/>
      </c>
      <c r="H5" s="45">
        <f t="shared" si="2"/>
        <v>0</v>
      </c>
      <c r="I5" s="17">
        <f t="shared" si="3"/>
        <v>0</v>
      </c>
      <c r="J5">
        <v>413</v>
      </c>
      <c r="K5" t="s">
        <v>466</v>
      </c>
    </row>
    <row r="6" spans="2:11">
      <c r="B6" s="7">
        <v>414</v>
      </c>
      <c r="C6" s="8" t="s">
        <v>376</v>
      </c>
      <c r="D6">
        <v>414</v>
      </c>
      <c r="E6" s="8" t="s">
        <v>467</v>
      </c>
      <c r="F6" t="str">
        <f t="shared" si="0"/>
        <v/>
      </c>
      <c r="G6" t="str">
        <f t="shared" si="1"/>
        <v/>
      </c>
      <c r="H6" s="45">
        <f t="shared" si="2"/>
        <v>0</v>
      </c>
      <c r="I6" s="17">
        <f t="shared" si="3"/>
        <v>0</v>
      </c>
      <c r="J6">
        <v>414</v>
      </c>
      <c r="K6" t="s">
        <v>467</v>
      </c>
    </row>
    <row r="7" spans="2:11">
      <c r="B7" s="7">
        <v>415</v>
      </c>
      <c r="C7" s="8" t="s">
        <v>377</v>
      </c>
      <c r="D7">
        <v>415</v>
      </c>
      <c r="E7" s="8" t="s">
        <v>468</v>
      </c>
      <c r="F7" t="str">
        <f t="shared" si="0"/>
        <v/>
      </c>
      <c r="G7" t="str">
        <f t="shared" si="1"/>
        <v/>
      </c>
      <c r="H7" s="45">
        <f t="shared" si="2"/>
        <v>0</v>
      </c>
      <c r="I7" s="17">
        <f t="shared" si="3"/>
        <v>0</v>
      </c>
      <c r="J7">
        <v>415</v>
      </c>
      <c r="K7" t="s">
        <v>468</v>
      </c>
    </row>
    <row r="8" spans="2:11">
      <c r="B8" s="7">
        <v>416</v>
      </c>
      <c r="C8" s="8" t="s">
        <v>378</v>
      </c>
      <c r="D8">
        <v>416</v>
      </c>
      <c r="E8" s="8" t="s">
        <v>469</v>
      </c>
      <c r="F8" t="str">
        <f t="shared" si="0"/>
        <v/>
      </c>
      <c r="G8">
        <f t="shared" si="1"/>
        <v>1</v>
      </c>
      <c r="H8" s="45">
        <f t="shared" si="2"/>
        <v>0</v>
      </c>
      <c r="I8" s="17">
        <f t="shared" si="3"/>
        <v>0</v>
      </c>
      <c r="J8">
        <v>416</v>
      </c>
      <c r="K8" t="s">
        <v>1</v>
      </c>
    </row>
    <row r="9" spans="2:11">
      <c r="B9" s="7">
        <v>417</v>
      </c>
      <c r="C9" s="8" t="s">
        <v>379</v>
      </c>
      <c r="D9">
        <v>417</v>
      </c>
      <c r="E9" s="8" t="s">
        <v>470</v>
      </c>
      <c r="F9" t="str">
        <f t="shared" si="0"/>
        <v/>
      </c>
      <c r="G9">
        <f t="shared" si="1"/>
        <v>1</v>
      </c>
      <c r="H9" s="45">
        <f t="shared" si="2"/>
        <v>0</v>
      </c>
      <c r="I9" s="17">
        <f t="shared" si="3"/>
        <v>0</v>
      </c>
      <c r="J9">
        <v>417</v>
      </c>
      <c r="K9" t="s">
        <v>2</v>
      </c>
    </row>
    <row r="10" spans="2:11">
      <c r="B10" s="9">
        <v>418</v>
      </c>
      <c r="C10" s="8" t="s">
        <v>380</v>
      </c>
      <c r="D10">
        <v>418</v>
      </c>
      <c r="E10" s="8" t="s">
        <v>471</v>
      </c>
      <c r="F10" t="str">
        <f t="shared" si="0"/>
        <v/>
      </c>
      <c r="G10" t="str">
        <f t="shared" si="1"/>
        <v/>
      </c>
      <c r="H10" s="45">
        <f t="shared" si="2"/>
        <v>0</v>
      </c>
      <c r="I10" s="17">
        <f t="shared" si="3"/>
        <v>0</v>
      </c>
      <c r="J10">
        <v>418</v>
      </c>
      <c r="K10" t="s">
        <v>471</v>
      </c>
    </row>
    <row r="11" spans="2:11">
      <c r="B11" s="7">
        <v>421</v>
      </c>
      <c r="C11" s="8" t="s">
        <v>381</v>
      </c>
      <c r="D11">
        <v>421</v>
      </c>
      <c r="E11" s="8" t="s">
        <v>472</v>
      </c>
      <c r="F11" t="str">
        <f t="shared" si="0"/>
        <v/>
      </c>
      <c r="G11" t="str">
        <f t="shared" si="1"/>
        <v/>
      </c>
      <c r="H11" s="45">
        <f t="shared" si="2"/>
        <v>0</v>
      </c>
      <c r="I11" s="17">
        <f t="shared" si="3"/>
        <v>0</v>
      </c>
      <c r="J11">
        <v>421</v>
      </c>
      <c r="K11" t="s">
        <v>472</v>
      </c>
    </row>
    <row r="12" spans="2:11">
      <c r="B12" s="7">
        <v>422</v>
      </c>
      <c r="C12" s="8" t="s">
        <v>382</v>
      </c>
      <c r="D12">
        <v>422</v>
      </c>
      <c r="E12" s="8" t="s">
        <v>473</v>
      </c>
      <c r="F12" t="str">
        <f t="shared" si="0"/>
        <v/>
      </c>
      <c r="G12" t="str">
        <f t="shared" si="1"/>
        <v/>
      </c>
      <c r="H12" s="45">
        <f t="shared" si="2"/>
        <v>0</v>
      </c>
      <c r="I12" s="17">
        <f t="shared" si="3"/>
        <v>0</v>
      </c>
      <c r="J12">
        <v>422</v>
      </c>
      <c r="K12" t="s">
        <v>473</v>
      </c>
    </row>
    <row r="13" spans="2:11">
      <c r="B13" s="7">
        <v>423</v>
      </c>
      <c r="C13" s="8" t="s">
        <v>383</v>
      </c>
      <c r="D13">
        <v>423</v>
      </c>
      <c r="E13" s="8" t="s">
        <v>474</v>
      </c>
      <c r="F13" t="str">
        <f t="shared" si="0"/>
        <v/>
      </c>
      <c r="G13" t="str">
        <f t="shared" si="1"/>
        <v/>
      </c>
      <c r="H13" s="45">
        <f t="shared" si="2"/>
        <v>0</v>
      </c>
      <c r="I13" s="17">
        <f t="shared" si="3"/>
        <v>0</v>
      </c>
      <c r="J13">
        <v>423</v>
      </c>
      <c r="K13" t="s">
        <v>474</v>
      </c>
    </row>
    <row r="14" spans="2:11">
      <c r="B14" s="7">
        <v>424</v>
      </c>
      <c r="C14" s="8" t="s">
        <v>384</v>
      </c>
      <c r="D14">
        <v>424</v>
      </c>
      <c r="E14" s="8" t="s">
        <v>475</v>
      </c>
      <c r="F14" t="str">
        <f t="shared" si="0"/>
        <v/>
      </c>
      <c r="G14" t="str">
        <f t="shared" si="1"/>
        <v/>
      </c>
      <c r="H14" s="45">
        <f t="shared" si="2"/>
        <v>0</v>
      </c>
      <c r="I14" s="17">
        <f t="shared" si="3"/>
        <v>0</v>
      </c>
      <c r="J14">
        <v>424</v>
      </c>
      <c r="K14" t="s">
        <v>475</v>
      </c>
    </row>
    <row r="15" spans="2:11">
      <c r="B15" s="7">
        <v>425</v>
      </c>
      <c r="C15" s="8" t="s">
        <v>385</v>
      </c>
      <c r="D15">
        <v>425</v>
      </c>
      <c r="E15" s="8" t="s">
        <v>476</v>
      </c>
      <c r="F15" t="str">
        <f t="shared" si="0"/>
        <v/>
      </c>
      <c r="G15">
        <f t="shared" si="1"/>
        <v>1</v>
      </c>
      <c r="H15" s="45">
        <f t="shared" si="2"/>
        <v>0</v>
      </c>
      <c r="I15" s="17">
        <f t="shared" si="3"/>
        <v>0</v>
      </c>
      <c r="J15">
        <v>425</v>
      </c>
      <c r="K15" t="s">
        <v>3</v>
      </c>
    </row>
    <row r="16" spans="2:11">
      <c r="B16" s="7">
        <v>426</v>
      </c>
      <c r="C16" s="8" t="s">
        <v>386</v>
      </c>
      <c r="D16">
        <v>426</v>
      </c>
      <c r="E16" s="8" t="s">
        <v>477</v>
      </c>
      <c r="F16" t="str">
        <f t="shared" si="0"/>
        <v/>
      </c>
      <c r="G16" t="str">
        <f t="shared" si="1"/>
        <v/>
      </c>
      <c r="H16" s="45">
        <f t="shared" si="2"/>
        <v>0</v>
      </c>
      <c r="I16" s="17">
        <f t="shared" si="3"/>
        <v>0</v>
      </c>
      <c r="J16">
        <v>426</v>
      </c>
      <c r="K16" t="s">
        <v>477</v>
      </c>
    </row>
    <row r="17" spans="2:11">
      <c r="B17" s="7">
        <v>431</v>
      </c>
      <c r="C17" s="8" t="s">
        <v>387</v>
      </c>
      <c r="D17">
        <v>431</v>
      </c>
      <c r="E17" s="8" t="s">
        <v>478</v>
      </c>
      <c r="F17" t="str">
        <f t="shared" si="0"/>
        <v/>
      </c>
      <c r="G17" t="str">
        <f t="shared" si="1"/>
        <v/>
      </c>
      <c r="H17" s="45">
        <f t="shared" si="2"/>
        <v>0</v>
      </c>
      <c r="I17" s="17">
        <f t="shared" si="3"/>
        <v>0</v>
      </c>
      <c r="J17">
        <v>431</v>
      </c>
      <c r="K17" t="s">
        <v>478</v>
      </c>
    </row>
    <row r="18" spans="2:11">
      <c r="B18" s="9">
        <v>432</v>
      </c>
      <c r="C18" s="8" t="s">
        <v>388</v>
      </c>
      <c r="D18">
        <v>432</v>
      </c>
      <c r="E18" s="8" t="s">
        <v>479</v>
      </c>
      <c r="F18" t="str">
        <f t="shared" si="0"/>
        <v/>
      </c>
      <c r="G18" t="str">
        <f t="shared" si="1"/>
        <v/>
      </c>
      <c r="H18" s="45">
        <f t="shared" si="2"/>
        <v>0</v>
      </c>
      <c r="I18" s="17">
        <f t="shared" si="3"/>
        <v>0</v>
      </c>
      <c r="J18">
        <v>432</v>
      </c>
      <c r="K18" t="s">
        <v>479</v>
      </c>
    </row>
    <row r="19" spans="2:11">
      <c r="B19" s="7">
        <v>433</v>
      </c>
      <c r="C19" s="8" t="s">
        <v>389</v>
      </c>
      <c r="D19">
        <v>433</v>
      </c>
      <c r="E19" s="8" t="s">
        <v>480</v>
      </c>
      <c r="F19" t="str">
        <f t="shared" si="0"/>
        <v/>
      </c>
      <c r="G19">
        <f t="shared" si="1"/>
        <v>1</v>
      </c>
      <c r="H19" s="45">
        <f t="shared" si="2"/>
        <v>0</v>
      </c>
      <c r="I19" s="17">
        <f t="shared" si="3"/>
        <v>0</v>
      </c>
      <c r="J19">
        <v>433</v>
      </c>
      <c r="K19" t="s">
        <v>4</v>
      </c>
    </row>
    <row r="20" spans="2:11">
      <c r="B20" s="7">
        <v>434</v>
      </c>
      <c r="C20" s="8" t="s">
        <v>390</v>
      </c>
      <c r="D20">
        <v>434</v>
      </c>
      <c r="E20" s="8" t="s">
        <v>481</v>
      </c>
      <c r="F20" t="str">
        <f t="shared" si="0"/>
        <v/>
      </c>
      <c r="G20" t="str">
        <f t="shared" si="1"/>
        <v/>
      </c>
      <c r="H20" s="45">
        <f t="shared" si="2"/>
        <v>0</v>
      </c>
      <c r="I20" s="17">
        <f t="shared" si="3"/>
        <v>0</v>
      </c>
      <c r="J20">
        <v>434</v>
      </c>
      <c r="K20" t="s">
        <v>481</v>
      </c>
    </row>
    <row r="21" spans="2:11">
      <c r="B21" s="9">
        <v>435</v>
      </c>
      <c r="C21" s="8" t="s">
        <v>391</v>
      </c>
      <c r="D21">
        <v>435</v>
      </c>
      <c r="E21" s="8" t="s">
        <v>482</v>
      </c>
      <c r="F21" t="str">
        <f t="shared" si="0"/>
        <v/>
      </c>
      <c r="G21">
        <f t="shared" si="1"/>
        <v>1</v>
      </c>
      <c r="H21" s="45">
        <f t="shared" si="2"/>
        <v>0</v>
      </c>
      <c r="I21" s="17">
        <f t="shared" si="3"/>
        <v>0</v>
      </c>
      <c r="J21">
        <v>435</v>
      </c>
      <c r="K21" t="s">
        <v>5</v>
      </c>
    </row>
    <row r="22" spans="2:11">
      <c r="B22" s="7">
        <v>441</v>
      </c>
      <c r="C22" s="8" t="s">
        <v>392</v>
      </c>
      <c r="D22">
        <v>441</v>
      </c>
      <c r="E22" s="8" t="s">
        <v>483</v>
      </c>
      <c r="F22" t="str">
        <f t="shared" si="0"/>
        <v/>
      </c>
      <c r="G22">
        <f t="shared" si="1"/>
        <v>1</v>
      </c>
      <c r="H22" s="45">
        <f t="shared" si="2"/>
        <v>0</v>
      </c>
      <c r="I22" s="17">
        <f t="shared" si="3"/>
        <v>111</v>
      </c>
      <c r="J22">
        <v>441</v>
      </c>
      <c r="K22" t="s">
        <v>6</v>
      </c>
    </row>
    <row r="23" spans="2:11">
      <c r="B23" s="7">
        <v>442</v>
      </c>
      <c r="C23" s="8" t="s">
        <v>393</v>
      </c>
      <c r="D23">
        <v>442</v>
      </c>
      <c r="E23" s="8" t="s">
        <v>484</v>
      </c>
      <c r="F23" t="str">
        <f t="shared" si="0"/>
        <v/>
      </c>
      <c r="G23" t="str">
        <f t="shared" si="1"/>
        <v/>
      </c>
      <c r="H23" s="45">
        <f t="shared" si="2"/>
        <v>0</v>
      </c>
      <c r="I23" s="17">
        <f t="shared" si="3"/>
        <v>0</v>
      </c>
      <c r="J23">
        <v>442</v>
      </c>
      <c r="K23" t="s">
        <v>484</v>
      </c>
    </row>
    <row r="24" spans="2:11">
      <c r="B24" s="7">
        <v>443</v>
      </c>
      <c r="C24" s="8" t="s">
        <v>394</v>
      </c>
      <c r="D24">
        <v>443</v>
      </c>
      <c r="E24" s="8" t="s">
        <v>485</v>
      </c>
      <c r="F24" t="str">
        <f t="shared" si="0"/>
        <v/>
      </c>
      <c r="G24" t="str">
        <f t="shared" si="1"/>
        <v/>
      </c>
      <c r="H24" s="45">
        <f t="shared" si="2"/>
        <v>0</v>
      </c>
      <c r="I24" s="17">
        <f t="shared" si="3"/>
        <v>0</v>
      </c>
      <c r="J24">
        <v>443</v>
      </c>
      <c r="K24" t="s">
        <v>485</v>
      </c>
    </row>
    <row r="25" spans="2:11">
      <c r="B25" s="7">
        <v>444</v>
      </c>
      <c r="C25" s="8" t="s">
        <v>395</v>
      </c>
      <c r="D25">
        <v>444</v>
      </c>
      <c r="E25" s="8" t="s">
        <v>486</v>
      </c>
      <c r="F25" t="str">
        <f t="shared" si="0"/>
        <v/>
      </c>
      <c r="G25" t="str">
        <f t="shared" si="1"/>
        <v/>
      </c>
      <c r="H25" s="45">
        <f t="shared" si="2"/>
        <v>0</v>
      </c>
      <c r="I25" s="17">
        <f t="shared" si="3"/>
        <v>0</v>
      </c>
      <c r="J25">
        <v>444</v>
      </c>
      <c r="K25" t="s">
        <v>486</v>
      </c>
    </row>
    <row r="26" spans="2:11" ht="30">
      <c r="B26" s="7">
        <v>451</v>
      </c>
      <c r="C26" s="8" t="s">
        <v>396</v>
      </c>
      <c r="D26">
        <v>451</v>
      </c>
      <c r="E26" s="8" t="s">
        <v>487</v>
      </c>
      <c r="F26" t="str">
        <f t="shared" si="0"/>
        <v/>
      </c>
      <c r="G26" t="str">
        <f t="shared" si="1"/>
        <v/>
      </c>
      <c r="H26" s="45">
        <f t="shared" si="2"/>
        <v>0</v>
      </c>
      <c r="I26" s="17">
        <f t="shared" si="3"/>
        <v>0</v>
      </c>
      <c r="J26">
        <v>451</v>
      </c>
      <c r="K26" t="s">
        <v>487</v>
      </c>
    </row>
    <row r="27" spans="2:11">
      <c r="B27" s="7">
        <v>452</v>
      </c>
      <c r="C27" s="8" t="s">
        <v>397</v>
      </c>
      <c r="D27">
        <v>452</v>
      </c>
      <c r="E27" s="8" t="s">
        <v>488</v>
      </c>
      <c r="F27" t="str">
        <f t="shared" si="0"/>
        <v/>
      </c>
      <c r="G27" t="str">
        <f t="shared" si="1"/>
        <v/>
      </c>
      <c r="H27" s="45">
        <f t="shared" si="2"/>
        <v>0</v>
      </c>
      <c r="I27" s="17">
        <f t="shared" si="3"/>
        <v>0</v>
      </c>
      <c r="J27">
        <v>452</v>
      </c>
      <c r="K27" t="s">
        <v>488</v>
      </c>
    </row>
    <row r="28" spans="2:11">
      <c r="B28" s="7">
        <v>453</v>
      </c>
      <c r="C28" s="8" t="s">
        <v>398</v>
      </c>
      <c r="D28">
        <v>453</v>
      </c>
      <c r="E28" s="8" t="s">
        <v>489</v>
      </c>
      <c r="F28" t="str">
        <f t="shared" si="0"/>
        <v/>
      </c>
      <c r="G28" t="str">
        <f t="shared" si="1"/>
        <v/>
      </c>
      <c r="H28" s="45">
        <f t="shared" si="2"/>
        <v>0</v>
      </c>
      <c r="I28" s="17">
        <f t="shared" si="3"/>
        <v>0</v>
      </c>
      <c r="J28">
        <v>453</v>
      </c>
      <c r="K28" t="s">
        <v>489</v>
      </c>
    </row>
    <row r="29" spans="2:11">
      <c r="B29" s="7">
        <v>454</v>
      </c>
      <c r="C29" s="8" t="s">
        <v>399</v>
      </c>
      <c r="D29">
        <v>454</v>
      </c>
      <c r="E29" s="8" t="s">
        <v>490</v>
      </c>
      <c r="F29" t="str">
        <f t="shared" si="0"/>
        <v/>
      </c>
      <c r="G29" t="str">
        <f t="shared" si="1"/>
        <v/>
      </c>
      <c r="H29" s="45">
        <f t="shared" si="2"/>
        <v>0</v>
      </c>
      <c r="I29" s="17">
        <f t="shared" si="3"/>
        <v>0</v>
      </c>
      <c r="J29">
        <v>454</v>
      </c>
      <c r="K29" t="s">
        <v>490</v>
      </c>
    </row>
    <row r="30" spans="2:11">
      <c r="B30" s="9">
        <v>461</v>
      </c>
      <c r="C30" s="8" t="s">
        <v>400</v>
      </c>
      <c r="D30">
        <v>461</v>
      </c>
      <c r="E30" s="8" t="s">
        <v>491</v>
      </c>
      <c r="F30" t="str">
        <f t="shared" si="0"/>
        <v/>
      </c>
      <c r="G30" t="str">
        <f t="shared" si="1"/>
        <v/>
      </c>
      <c r="H30" s="45">
        <f t="shared" si="2"/>
        <v>0</v>
      </c>
      <c r="I30" s="17">
        <f t="shared" si="3"/>
        <v>0</v>
      </c>
      <c r="J30">
        <v>461</v>
      </c>
      <c r="K30" t="s">
        <v>491</v>
      </c>
    </row>
    <row r="31" spans="2:11">
      <c r="B31" s="7">
        <v>462</v>
      </c>
      <c r="C31" s="8" t="s">
        <v>401</v>
      </c>
      <c r="D31">
        <v>462</v>
      </c>
      <c r="E31" s="8" t="s">
        <v>492</v>
      </c>
      <c r="F31" t="str">
        <f t="shared" si="0"/>
        <v/>
      </c>
      <c r="G31" t="str">
        <f t="shared" si="1"/>
        <v/>
      </c>
      <c r="H31" s="45">
        <f t="shared" si="2"/>
        <v>0</v>
      </c>
      <c r="I31" s="17">
        <f t="shared" si="3"/>
        <v>0</v>
      </c>
      <c r="J31">
        <v>462</v>
      </c>
      <c r="K31" t="s">
        <v>492</v>
      </c>
    </row>
    <row r="32" spans="2:11">
      <c r="B32" s="7">
        <v>463</v>
      </c>
      <c r="C32" s="8" t="s">
        <v>402</v>
      </c>
      <c r="D32">
        <v>463</v>
      </c>
      <c r="E32" s="8" t="s">
        <v>493</v>
      </c>
      <c r="F32" t="str">
        <f t="shared" si="0"/>
        <v/>
      </c>
      <c r="G32" t="str">
        <f t="shared" si="1"/>
        <v/>
      </c>
      <c r="H32" s="45">
        <f t="shared" si="2"/>
        <v>0</v>
      </c>
      <c r="I32" s="17">
        <f t="shared" si="3"/>
        <v>0</v>
      </c>
      <c r="J32">
        <v>463</v>
      </c>
      <c r="K32" t="s">
        <v>493</v>
      </c>
    </row>
    <row r="33" spans="1:11" ht="30">
      <c r="B33" s="7">
        <v>464</v>
      </c>
      <c r="C33" s="8" t="s">
        <v>403</v>
      </c>
      <c r="D33">
        <v>464</v>
      </c>
      <c r="E33" s="8" t="s">
        <v>494</v>
      </c>
      <c r="F33" t="str">
        <f t="shared" si="0"/>
        <v/>
      </c>
      <c r="G33">
        <f t="shared" si="1"/>
        <v>1</v>
      </c>
      <c r="H33" s="45">
        <f t="shared" si="2"/>
        <v>0</v>
      </c>
      <c r="I33" s="17">
        <f t="shared" si="3"/>
        <v>0</v>
      </c>
      <c r="J33">
        <v>464</v>
      </c>
      <c r="K33" t="s">
        <v>7</v>
      </c>
    </row>
    <row r="34" spans="1:11">
      <c r="B34" s="9">
        <v>465</v>
      </c>
      <c r="C34" s="10" t="s">
        <v>404</v>
      </c>
      <c r="D34">
        <v>465</v>
      </c>
      <c r="E34" s="10" t="s">
        <v>495</v>
      </c>
      <c r="F34" t="str">
        <f t="shared" si="0"/>
        <v/>
      </c>
      <c r="G34" t="str">
        <f t="shared" si="1"/>
        <v/>
      </c>
      <c r="H34" s="45">
        <f t="shared" si="2"/>
        <v>0</v>
      </c>
      <c r="I34" s="17">
        <f t="shared" si="3"/>
        <v>0</v>
      </c>
      <c r="J34">
        <v>465</v>
      </c>
      <c r="K34" t="s">
        <v>495</v>
      </c>
    </row>
    <row r="35" spans="1:11" ht="30">
      <c r="A35">
        <v>1</v>
      </c>
      <c r="B35" s="23">
        <v>471</v>
      </c>
      <c r="C35" s="22" t="s">
        <v>512</v>
      </c>
      <c r="D35">
        <v>471</v>
      </c>
      <c r="E35" s="8" t="s">
        <v>496</v>
      </c>
      <c r="F35" t="str">
        <f t="shared" ref="F35:F67" si="4">+IF(B35=D35,"",1)</f>
        <v/>
      </c>
      <c r="G35" t="str">
        <f t="shared" ref="G35:G67" si="5">+IF(C35=E35,"",1)</f>
        <v/>
      </c>
      <c r="H35" s="45">
        <f t="shared" si="2"/>
        <v>0</v>
      </c>
      <c r="I35" s="17">
        <f t="shared" si="3"/>
        <v>111</v>
      </c>
      <c r="J35">
        <v>471</v>
      </c>
      <c r="K35" t="s">
        <v>8</v>
      </c>
    </row>
    <row r="36" spans="1:11">
      <c r="B36" s="7">
        <v>472</v>
      </c>
      <c r="C36" s="8" t="s">
        <v>405</v>
      </c>
      <c r="D36">
        <v>472</v>
      </c>
      <c r="E36" s="8" t="s">
        <v>497</v>
      </c>
      <c r="F36" t="str">
        <f t="shared" si="4"/>
        <v/>
      </c>
      <c r="G36" t="str">
        <f t="shared" si="5"/>
        <v/>
      </c>
      <c r="H36" s="45">
        <f t="shared" si="2"/>
        <v>0</v>
      </c>
      <c r="I36" s="17">
        <f t="shared" si="3"/>
        <v>0</v>
      </c>
      <c r="J36">
        <v>472</v>
      </c>
      <c r="K36" t="s">
        <v>497</v>
      </c>
    </row>
    <row r="37" spans="1:11">
      <c r="B37" s="7">
        <v>481</v>
      </c>
      <c r="C37" s="8" t="s">
        <v>406</v>
      </c>
      <c r="D37">
        <v>481</v>
      </c>
      <c r="E37" s="8" t="s">
        <v>498</v>
      </c>
      <c r="F37" t="str">
        <f t="shared" si="4"/>
        <v/>
      </c>
      <c r="G37" t="str">
        <f t="shared" si="5"/>
        <v/>
      </c>
      <c r="H37" s="45">
        <f t="shared" si="2"/>
        <v>0</v>
      </c>
      <c r="I37" s="17">
        <f t="shared" si="3"/>
        <v>0</v>
      </c>
      <c r="J37">
        <v>481</v>
      </c>
      <c r="K37" t="s">
        <v>498</v>
      </c>
    </row>
    <row r="38" spans="1:11">
      <c r="B38" s="7">
        <v>482</v>
      </c>
      <c r="C38" s="8" t="s">
        <v>407</v>
      </c>
      <c r="D38">
        <v>482</v>
      </c>
      <c r="E38" s="8" t="s">
        <v>499</v>
      </c>
      <c r="F38" t="str">
        <f t="shared" si="4"/>
        <v/>
      </c>
      <c r="G38">
        <f t="shared" si="5"/>
        <v>1</v>
      </c>
      <c r="H38" s="45">
        <f t="shared" si="2"/>
        <v>0</v>
      </c>
      <c r="I38" s="17">
        <f t="shared" si="3"/>
        <v>0</v>
      </c>
      <c r="J38">
        <v>482</v>
      </c>
      <c r="K38" t="s">
        <v>9</v>
      </c>
    </row>
    <row r="39" spans="1:11">
      <c r="B39" s="7">
        <v>483</v>
      </c>
      <c r="C39" s="8" t="s">
        <v>408</v>
      </c>
      <c r="D39">
        <v>483</v>
      </c>
      <c r="E39" s="8" t="s">
        <v>500</v>
      </c>
      <c r="F39" t="str">
        <f t="shared" si="4"/>
        <v/>
      </c>
      <c r="G39">
        <f t="shared" si="5"/>
        <v>1</v>
      </c>
      <c r="H39" s="45">
        <f t="shared" si="2"/>
        <v>0</v>
      </c>
      <c r="I39" s="17">
        <f t="shared" si="3"/>
        <v>0</v>
      </c>
      <c r="J39">
        <v>483</v>
      </c>
      <c r="K39" t="s">
        <v>10</v>
      </c>
    </row>
    <row r="40" spans="1:11" ht="30">
      <c r="B40" s="9">
        <v>484</v>
      </c>
      <c r="C40" s="8" t="s">
        <v>409</v>
      </c>
      <c r="D40">
        <v>484</v>
      </c>
      <c r="E40" s="8" t="s">
        <v>501</v>
      </c>
      <c r="F40" t="str">
        <f t="shared" si="4"/>
        <v/>
      </c>
      <c r="G40">
        <f t="shared" si="5"/>
        <v>1</v>
      </c>
      <c r="H40" s="45">
        <f t="shared" si="2"/>
        <v>0</v>
      </c>
      <c r="I40" s="17">
        <f t="shared" si="3"/>
        <v>0</v>
      </c>
      <c r="J40">
        <v>484</v>
      </c>
      <c r="K40" t="s">
        <v>11</v>
      </c>
    </row>
    <row r="41" spans="1:11" ht="30">
      <c r="B41" s="9">
        <v>485</v>
      </c>
      <c r="C41" s="8" t="s">
        <v>410</v>
      </c>
      <c r="D41">
        <v>485</v>
      </c>
      <c r="E41" s="8" t="s">
        <v>502</v>
      </c>
      <c r="F41" t="str">
        <f t="shared" si="4"/>
        <v/>
      </c>
      <c r="G41" t="str">
        <f t="shared" si="5"/>
        <v/>
      </c>
      <c r="H41" s="45">
        <f t="shared" si="2"/>
        <v>0</v>
      </c>
      <c r="I41" s="17">
        <f t="shared" si="3"/>
        <v>0</v>
      </c>
      <c r="J41">
        <v>485</v>
      </c>
      <c r="K41" t="s">
        <v>502</v>
      </c>
    </row>
    <row r="42" spans="1:11" ht="30">
      <c r="B42" s="11">
        <v>489</v>
      </c>
      <c r="C42" s="8" t="s">
        <v>411</v>
      </c>
      <c r="D42">
        <v>489</v>
      </c>
      <c r="E42" s="8" t="s">
        <v>503</v>
      </c>
      <c r="F42" t="str">
        <f t="shared" si="4"/>
        <v/>
      </c>
      <c r="G42" t="str">
        <f t="shared" si="5"/>
        <v/>
      </c>
      <c r="H42" s="45">
        <f t="shared" si="2"/>
        <v>0</v>
      </c>
      <c r="I42" s="17">
        <f t="shared" si="3"/>
        <v>0</v>
      </c>
      <c r="J42">
        <v>489</v>
      </c>
      <c r="K42" t="s">
        <v>503</v>
      </c>
    </row>
    <row r="43" spans="1:11">
      <c r="A43">
        <v>1</v>
      </c>
      <c r="B43" s="19">
        <v>494</v>
      </c>
      <c r="C43" s="22" t="s">
        <v>508</v>
      </c>
      <c r="D43">
        <v>494</v>
      </c>
      <c r="E43" s="8" t="s">
        <v>504</v>
      </c>
      <c r="F43" t="str">
        <f t="shared" si="4"/>
        <v/>
      </c>
      <c r="G43" t="str">
        <f t="shared" si="5"/>
        <v/>
      </c>
      <c r="H43" s="45">
        <f t="shared" si="2"/>
        <v>0</v>
      </c>
      <c r="I43" s="17">
        <f t="shared" si="3"/>
        <v>0</v>
      </c>
      <c r="J43">
        <v>494</v>
      </c>
      <c r="K43" t="s">
        <v>504</v>
      </c>
    </row>
    <row r="44" spans="1:11">
      <c r="A44">
        <v>1</v>
      </c>
      <c r="B44" s="19">
        <v>495</v>
      </c>
      <c r="C44" s="22" t="s">
        <v>509</v>
      </c>
      <c r="D44">
        <v>495</v>
      </c>
      <c r="E44" s="8" t="s">
        <v>505</v>
      </c>
      <c r="F44" t="str">
        <f t="shared" si="4"/>
        <v/>
      </c>
      <c r="G44" t="str">
        <f t="shared" si="5"/>
        <v/>
      </c>
      <c r="H44" s="45">
        <f t="shared" si="2"/>
        <v>0</v>
      </c>
      <c r="I44" s="17">
        <f t="shared" si="3"/>
        <v>0</v>
      </c>
      <c r="J44">
        <v>495</v>
      </c>
      <c r="K44" t="s">
        <v>505</v>
      </c>
    </row>
    <row r="45" spans="1:11" ht="30">
      <c r="A45">
        <v>1</v>
      </c>
      <c r="B45" s="19">
        <v>496</v>
      </c>
      <c r="C45" s="22" t="s">
        <v>510</v>
      </c>
      <c r="D45">
        <v>496</v>
      </c>
      <c r="E45" s="8" t="s">
        <v>506</v>
      </c>
      <c r="F45" t="str">
        <f t="shared" si="4"/>
        <v/>
      </c>
      <c r="G45">
        <f t="shared" si="5"/>
        <v>1</v>
      </c>
      <c r="H45" s="45">
        <f t="shared" si="2"/>
        <v>0</v>
      </c>
      <c r="I45" s="17">
        <f t="shared" si="3"/>
        <v>0</v>
      </c>
      <c r="J45">
        <v>496</v>
      </c>
      <c r="K45" t="s">
        <v>12</v>
      </c>
    </row>
    <row r="46" spans="1:11">
      <c r="A46">
        <v>1</v>
      </c>
      <c r="B46" s="19">
        <v>499</v>
      </c>
      <c r="C46" s="22" t="s">
        <v>511</v>
      </c>
      <c r="D46">
        <v>499</v>
      </c>
      <c r="E46" s="8" t="s">
        <v>507</v>
      </c>
      <c r="F46" t="str">
        <f t="shared" si="4"/>
        <v/>
      </c>
      <c r="G46">
        <f t="shared" si="5"/>
        <v>1</v>
      </c>
      <c r="H46" s="45">
        <f t="shared" si="2"/>
        <v>0</v>
      </c>
      <c r="I46" s="17">
        <f t="shared" si="3"/>
        <v>0</v>
      </c>
      <c r="J46">
        <v>499</v>
      </c>
      <c r="K46" t="s">
        <v>13</v>
      </c>
    </row>
    <row r="47" spans="1:11">
      <c r="B47" s="12">
        <v>511</v>
      </c>
      <c r="C47" s="8" t="s">
        <v>412</v>
      </c>
      <c r="D47" s="8">
        <v>511</v>
      </c>
      <c r="E47" s="18" t="s">
        <v>513</v>
      </c>
      <c r="F47" t="str">
        <f t="shared" si="4"/>
        <v/>
      </c>
      <c r="G47">
        <f t="shared" si="5"/>
        <v>1</v>
      </c>
      <c r="H47" s="45">
        <f t="shared" si="2"/>
        <v>0</v>
      </c>
      <c r="I47" s="17">
        <f t="shared" si="3"/>
        <v>0</v>
      </c>
      <c r="J47">
        <v>511</v>
      </c>
      <c r="K47" t="s">
        <v>14</v>
      </c>
    </row>
    <row r="48" spans="1:11">
      <c r="B48" s="12">
        <v>512</v>
      </c>
      <c r="C48" s="8" t="s">
        <v>417</v>
      </c>
      <c r="D48" s="8">
        <v>512</v>
      </c>
      <c r="E48" s="18" t="s">
        <v>514</v>
      </c>
      <c r="F48" t="str">
        <f t="shared" si="4"/>
        <v/>
      </c>
      <c r="G48" t="str">
        <f t="shared" si="5"/>
        <v/>
      </c>
      <c r="H48" s="45">
        <f t="shared" si="2"/>
        <v>0</v>
      </c>
      <c r="I48" s="17">
        <f t="shared" si="3"/>
        <v>0</v>
      </c>
      <c r="J48">
        <v>512</v>
      </c>
      <c r="K48" t="s">
        <v>514</v>
      </c>
    </row>
    <row r="49" spans="2:11">
      <c r="B49" s="12">
        <v>513</v>
      </c>
      <c r="C49" s="8" t="s">
        <v>427</v>
      </c>
      <c r="D49" s="8">
        <v>513</v>
      </c>
      <c r="E49" s="18" t="s">
        <v>515</v>
      </c>
      <c r="F49" t="str">
        <f t="shared" si="4"/>
        <v/>
      </c>
      <c r="G49">
        <f t="shared" si="5"/>
        <v>1</v>
      </c>
      <c r="H49" s="45">
        <f t="shared" si="2"/>
        <v>0</v>
      </c>
      <c r="I49" s="17">
        <f t="shared" si="3"/>
        <v>0</v>
      </c>
      <c r="J49">
        <v>513</v>
      </c>
      <c r="K49" t="s">
        <v>15</v>
      </c>
    </row>
    <row r="50" spans="2:11">
      <c r="B50" s="9">
        <v>514</v>
      </c>
      <c r="C50" s="8" t="s">
        <v>428</v>
      </c>
      <c r="D50" s="8">
        <v>514</v>
      </c>
      <c r="E50" s="18" t="s">
        <v>516</v>
      </c>
      <c r="F50" t="str">
        <f t="shared" si="4"/>
        <v/>
      </c>
      <c r="G50" t="str">
        <f t="shared" si="5"/>
        <v/>
      </c>
      <c r="H50" s="45">
        <f t="shared" si="2"/>
        <v>0</v>
      </c>
      <c r="I50" s="17">
        <f t="shared" si="3"/>
        <v>0</v>
      </c>
      <c r="J50">
        <v>514</v>
      </c>
      <c r="K50" t="s">
        <v>516</v>
      </c>
    </row>
    <row r="51" spans="2:11">
      <c r="B51" s="9">
        <v>515</v>
      </c>
      <c r="C51" s="8" t="s">
        <v>429</v>
      </c>
      <c r="D51" s="8">
        <v>515</v>
      </c>
      <c r="E51" s="18" t="s">
        <v>517</v>
      </c>
      <c r="F51" t="str">
        <f t="shared" si="4"/>
        <v/>
      </c>
      <c r="G51" t="str">
        <f t="shared" si="5"/>
        <v/>
      </c>
      <c r="H51" s="45">
        <f t="shared" si="2"/>
        <v>0</v>
      </c>
      <c r="I51" s="17">
        <f t="shared" si="3"/>
        <v>0</v>
      </c>
      <c r="J51">
        <v>515</v>
      </c>
      <c r="K51" t="s">
        <v>517</v>
      </c>
    </row>
    <row r="52" spans="2:11">
      <c r="B52" s="12">
        <v>521</v>
      </c>
      <c r="C52" s="8" t="s">
        <v>430</v>
      </c>
      <c r="D52" s="8">
        <v>521</v>
      </c>
      <c r="E52" s="18" t="s">
        <v>518</v>
      </c>
      <c r="F52" t="str">
        <f t="shared" si="4"/>
        <v/>
      </c>
      <c r="G52" t="str">
        <f t="shared" si="5"/>
        <v/>
      </c>
      <c r="H52" s="45">
        <f t="shared" si="2"/>
        <v>0</v>
      </c>
      <c r="I52" s="17">
        <f t="shared" si="3"/>
        <v>0</v>
      </c>
      <c r="J52">
        <v>521</v>
      </c>
      <c r="K52" t="s">
        <v>518</v>
      </c>
    </row>
    <row r="53" spans="2:11">
      <c r="B53" s="12">
        <v>522</v>
      </c>
      <c r="C53" s="8" t="s">
        <v>431</v>
      </c>
      <c r="D53" s="8">
        <v>522</v>
      </c>
      <c r="E53" s="18" t="s">
        <v>519</v>
      </c>
      <c r="F53" t="str">
        <f t="shared" si="4"/>
        <v/>
      </c>
      <c r="G53" t="str">
        <f t="shared" si="5"/>
        <v/>
      </c>
      <c r="H53" s="45">
        <f t="shared" si="2"/>
        <v>0</v>
      </c>
      <c r="I53" s="17">
        <f t="shared" si="3"/>
        <v>0</v>
      </c>
      <c r="J53">
        <v>522</v>
      </c>
      <c r="K53" t="s">
        <v>519</v>
      </c>
    </row>
    <row r="54" spans="2:11">
      <c r="B54" s="12">
        <v>523</v>
      </c>
      <c r="C54" s="8" t="s">
        <v>435</v>
      </c>
      <c r="D54" s="8">
        <v>523</v>
      </c>
      <c r="E54" s="18" t="s">
        <v>520</v>
      </c>
      <c r="F54" t="str">
        <f t="shared" si="4"/>
        <v/>
      </c>
      <c r="G54">
        <f t="shared" si="5"/>
        <v>1</v>
      </c>
      <c r="H54" s="45">
        <f t="shared" si="2"/>
        <v>0</v>
      </c>
      <c r="I54" s="17">
        <f t="shared" si="3"/>
        <v>0</v>
      </c>
      <c r="J54">
        <v>523</v>
      </c>
      <c r="K54" t="s">
        <v>16</v>
      </c>
    </row>
    <row r="55" spans="2:11">
      <c r="B55" s="12">
        <v>531</v>
      </c>
      <c r="C55" s="8" t="s">
        <v>436</v>
      </c>
      <c r="D55" s="8">
        <v>531</v>
      </c>
      <c r="E55" s="18" t="s">
        <v>521</v>
      </c>
      <c r="F55" t="str">
        <f t="shared" si="4"/>
        <v/>
      </c>
      <c r="G55" t="str">
        <f t="shared" si="5"/>
        <v/>
      </c>
      <c r="H55" s="45">
        <f t="shared" si="2"/>
        <v>0</v>
      </c>
      <c r="I55" s="17">
        <f t="shared" si="3"/>
        <v>0</v>
      </c>
      <c r="J55">
        <v>531</v>
      </c>
      <c r="K55" t="s">
        <v>521</v>
      </c>
    </row>
    <row r="56" spans="2:11">
      <c r="B56" s="12">
        <v>541</v>
      </c>
      <c r="C56" s="8" t="s">
        <v>437</v>
      </c>
      <c r="D56" s="8">
        <v>541</v>
      </c>
      <c r="E56" s="18" t="s">
        <v>522</v>
      </c>
      <c r="F56" t="str">
        <f t="shared" si="4"/>
        <v/>
      </c>
      <c r="G56">
        <f t="shared" si="5"/>
        <v>1</v>
      </c>
      <c r="H56" s="45">
        <f t="shared" si="2"/>
        <v>0</v>
      </c>
      <c r="I56" s="17">
        <f t="shared" si="3"/>
        <v>0</v>
      </c>
      <c r="J56">
        <v>541</v>
      </c>
      <c r="K56" t="s">
        <v>17</v>
      </c>
    </row>
    <row r="57" spans="2:11">
      <c r="B57" s="12">
        <v>542</v>
      </c>
      <c r="C57" s="8" t="s">
        <v>438</v>
      </c>
      <c r="D57" s="8">
        <v>542</v>
      </c>
      <c r="E57" s="18" t="s">
        <v>523</v>
      </c>
      <c r="F57" t="str">
        <f t="shared" si="4"/>
        <v/>
      </c>
      <c r="G57" t="str">
        <f t="shared" si="5"/>
        <v/>
      </c>
      <c r="H57" s="45">
        <f t="shared" si="2"/>
        <v>0</v>
      </c>
      <c r="I57" s="17">
        <f t="shared" si="3"/>
        <v>0</v>
      </c>
      <c r="J57">
        <v>542</v>
      </c>
      <c r="K57" t="s">
        <v>523</v>
      </c>
    </row>
    <row r="58" spans="2:11">
      <c r="B58" s="12">
        <v>543</v>
      </c>
      <c r="C58" s="8" t="s">
        <v>440</v>
      </c>
      <c r="D58" s="8">
        <v>543</v>
      </c>
      <c r="E58" s="18" t="s">
        <v>524</v>
      </c>
      <c r="F58" t="str">
        <f t="shared" si="4"/>
        <v/>
      </c>
      <c r="G58" t="str">
        <f t="shared" si="5"/>
        <v/>
      </c>
      <c r="H58" s="45">
        <f t="shared" si="2"/>
        <v>0</v>
      </c>
      <c r="I58" s="17">
        <f t="shared" si="3"/>
        <v>0</v>
      </c>
      <c r="J58">
        <v>543</v>
      </c>
      <c r="K58" t="s">
        <v>524</v>
      </c>
    </row>
    <row r="59" spans="2:11" ht="30">
      <c r="B59" s="11">
        <v>551</v>
      </c>
      <c r="C59" s="8" t="s">
        <v>443</v>
      </c>
      <c r="D59" s="8">
        <v>551</v>
      </c>
      <c r="E59" s="18" t="s">
        <v>525</v>
      </c>
      <c r="F59" t="str">
        <f t="shared" si="4"/>
        <v/>
      </c>
      <c r="G59" t="str">
        <f t="shared" si="5"/>
        <v/>
      </c>
      <c r="H59" s="45">
        <f t="shared" si="2"/>
        <v>0</v>
      </c>
      <c r="I59" s="17">
        <f t="shared" si="3"/>
        <v>0</v>
      </c>
      <c r="J59">
        <v>551</v>
      </c>
      <c r="K59" t="s">
        <v>525</v>
      </c>
    </row>
    <row r="60" spans="2:11">
      <c r="B60" s="7">
        <v>611</v>
      </c>
      <c r="C60" s="8" t="s">
        <v>444</v>
      </c>
      <c r="D60" s="8">
        <v>611</v>
      </c>
      <c r="E60" s="18" t="s">
        <v>526</v>
      </c>
      <c r="F60" t="str">
        <f t="shared" si="4"/>
        <v/>
      </c>
      <c r="G60" t="str">
        <f t="shared" si="5"/>
        <v/>
      </c>
      <c r="H60" s="45">
        <f t="shared" si="2"/>
        <v>0</v>
      </c>
      <c r="I60" s="17">
        <f t="shared" si="3"/>
        <v>0</v>
      </c>
      <c r="J60">
        <v>611</v>
      </c>
      <c r="K60" t="s">
        <v>526</v>
      </c>
    </row>
    <row r="61" spans="2:11">
      <c r="B61" s="7">
        <v>612</v>
      </c>
      <c r="C61" s="8" t="s">
        <v>445</v>
      </c>
      <c r="D61" s="7">
        <v>612</v>
      </c>
      <c r="E61" s="18" t="s">
        <v>527</v>
      </c>
      <c r="F61" t="str">
        <f t="shared" si="4"/>
        <v/>
      </c>
      <c r="G61" t="str">
        <f t="shared" si="5"/>
        <v/>
      </c>
      <c r="H61" s="45">
        <f t="shared" si="2"/>
        <v>0</v>
      </c>
      <c r="I61" s="17">
        <f t="shared" si="3"/>
        <v>0</v>
      </c>
      <c r="J61">
        <v>612</v>
      </c>
      <c r="K61" t="s">
        <v>527</v>
      </c>
    </row>
    <row r="62" spans="2:11">
      <c r="B62" s="7">
        <v>613</v>
      </c>
      <c r="C62" s="8" t="s">
        <v>446</v>
      </c>
      <c r="D62">
        <v>613</v>
      </c>
      <c r="E62" s="18" t="s">
        <v>528</v>
      </c>
      <c r="F62" t="str">
        <f t="shared" si="4"/>
        <v/>
      </c>
      <c r="G62">
        <f t="shared" si="5"/>
        <v>1</v>
      </c>
      <c r="H62" s="45">
        <f t="shared" si="2"/>
        <v>0</v>
      </c>
      <c r="I62" s="17">
        <f t="shared" si="3"/>
        <v>0</v>
      </c>
      <c r="J62">
        <v>613</v>
      </c>
      <c r="K62" t="s">
        <v>18</v>
      </c>
    </row>
    <row r="63" spans="2:11">
      <c r="B63" s="9">
        <v>614</v>
      </c>
      <c r="C63" s="8" t="s">
        <v>447</v>
      </c>
      <c r="D63">
        <v>614</v>
      </c>
      <c r="E63" s="18" t="s">
        <v>529</v>
      </c>
      <c r="F63" t="str">
        <f t="shared" si="4"/>
        <v/>
      </c>
      <c r="G63">
        <f t="shared" si="5"/>
        <v>1</v>
      </c>
      <c r="H63" s="45">
        <f t="shared" si="2"/>
        <v>0</v>
      </c>
      <c r="I63" s="17">
        <f t="shared" si="3"/>
        <v>0</v>
      </c>
      <c r="J63">
        <v>614</v>
      </c>
      <c r="K63" t="s">
        <v>19</v>
      </c>
    </row>
    <row r="64" spans="2:11">
      <c r="B64" s="7">
        <v>621</v>
      </c>
      <c r="C64" s="8" t="s">
        <v>448</v>
      </c>
      <c r="D64">
        <v>621</v>
      </c>
      <c r="E64" s="18" t="s">
        <v>530</v>
      </c>
      <c r="F64" t="str">
        <f t="shared" si="4"/>
        <v/>
      </c>
      <c r="G64" t="str">
        <f t="shared" si="5"/>
        <v/>
      </c>
      <c r="H64" s="45">
        <f t="shared" si="2"/>
        <v>0</v>
      </c>
      <c r="I64" s="17">
        <f t="shared" si="3"/>
        <v>0</v>
      </c>
      <c r="J64">
        <v>621</v>
      </c>
      <c r="K64" t="s">
        <v>530</v>
      </c>
    </row>
    <row r="65" spans="2:11">
      <c r="B65" s="7">
        <v>622</v>
      </c>
      <c r="C65" s="8" t="s">
        <v>449</v>
      </c>
      <c r="D65">
        <v>622</v>
      </c>
      <c r="E65" s="18" t="s">
        <v>531</v>
      </c>
      <c r="F65" t="str">
        <f t="shared" si="4"/>
        <v/>
      </c>
      <c r="G65" t="str">
        <f t="shared" si="5"/>
        <v/>
      </c>
      <c r="H65" s="45">
        <f t="shared" si="2"/>
        <v>0</v>
      </c>
      <c r="I65" s="17">
        <f t="shared" si="3"/>
        <v>0</v>
      </c>
      <c r="J65">
        <v>622</v>
      </c>
      <c r="K65" t="s">
        <v>531</v>
      </c>
    </row>
    <row r="66" spans="2:11" ht="45">
      <c r="B66" s="9">
        <v>623</v>
      </c>
      <c r="C66" s="7" t="s">
        <v>450</v>
      </c>
      <c r="D66">
        <v>623</v>
      </c>
      <c r="E66" s="18" t="s">
        <v>532</v>
      </c>
      <c r="F66" t="str">
        <f t="shared" si="4"/>
        <v/>
      </c>
      <c r="G66">
        <f t="shared" si="5"/>
        <v>1</v>
      </c>
      <c r="H66" s="45">
        <f t="shared" si="2"/>
        <v>0</v>
      </c>
      <c r="I66" s="17">
        <f t="shared" si="3"/>
        <v>0</v>
      </c>
      <c r="J66">
        <v>623</v>
      </c>
      <c r="K66" t="s">
        <v>20</v>
      </c>
    </row>
    <row r="67" spans="2:11" ht="30">
      <c r="B67" s="21">
        <v>699</v>
      </c>
      <c r="C67" s="20" t="str">
        <f>+E67</f>
        <v>КОНТРА КЊИЖЕЊЕ – ИЗДАЦИ ЗА ОТПЛАТУ ГЛАВНИЦЕ И НАБАВКУ ФИНАНСИЈСКЕ ИМОВИНЕ</v>
      </c>
      <c r="D67">
        <v>699</v>
      </c>
      <c r="E67" s="18" t="s">
        <v>533</v>
      </c>
      <c r="F67" t="str">
        <f t="shared" si="4"/>
        <v/>
      </c>
      <c r="G67" t="str">
        <f t="shared" si="5"/>
        <v/>
      </c>
      <c r="H67" s="45">
        <f>+B67-J67</f>
        <v>0</v>
      </c>
      <c r="I67" s="17">
        <f>+IF(C67=K67,0,111)</f>
        <v>111</v>
      </c>
      <c r="J67">
        <v>699</v>
      </c>
      <c r="K67" t="s">
        <v>21</v>
      </c>
    </row>
    <row r="68" spans="2:11">
      <c r="H68" s="45"/>
      <c r="I68" s="17"/>
      <c r="J68">
        <v>711</v>
      </c>
      <c r="K68" t="s">
        <v>22</v>
      </c>
    </row>
    <row r="69" spans="2:11">
      <c r="J69">
        <v>712</v>
      </c>
      <c r="K69" t="s">
        <v>23</v>
      </c>
    </row>
    <row r="70" spans="2:11">
      <c r="J70">
        <v>713</v>
      </c>
      <c r="K70" t="s">
        <v>24</v>
      </c>
    </row>
    <row r="71" spans="2:11">
      <c r="J71">
        <v>714</v>
      </c>
      <c r="K71" t="s">
        <v>25</v>
      </c>
    </row>
    <row r="72" spans="2:11">
      <c r="J72">
        <v>715</v>
      </c>
      <c r="K72" t="s">
        <v>26</v>
      </c>
    </row>
    <row r="73" spans="2:11">
      <c r="J73">
        <v>716</v>
      </c>
      <c r="K73" t="s">
        <v>27</v>
      </c>
    </row>
    <row r="74" spans="2:11">
      <c r="J74">
        <v>717</v>
      </c>
      <c r="K74" t="s">
        <v>28</v>
      </c>
    </row>
    <row r="75" spans="2:11">
      <c r="J75">
        <v>719</v>
      </c>
      <c r="K75" t="s">
        <v>29</v>
      </c>
    </row>
    <row r="76" spans="2:11">
      <c r="J76">
        <v>721</v>
      </c>
      <c r="K76" t="s">
        <v>30</v>
      </c>
    </row>
    <row r="77" spans="2:11">
      <c r="J77">
        <v>722</v>
      </c>
      <c r="K77" t="s">
        <v>31</v>
      </c>
    </row>
    <row r="78" spans="2:11">
      <c r="J78">
        <v>731</v>
      </c>
      <c r="K78" t="s">
        <v>32</v>
      </c>
    </row>
    <row r="79" spans="2:11">
      <c r="J79">
        <v>732</v>
      </c>
      <c r="K79" t="s">
        <v>33</v>
      </c>
    </row>
    <row r="80" spans="2:11">
      <c r="J80">
        <v>733</v>
      </c>
      <c r="K80" t="s">
        <v>34</v>
      </c>
    </row>
    <row r="81" spans="10:11">
      <c r="J81">
        <v>741</v>
      </c>
      <c r="K81" t="s">
        <v>35</v>
      </c>
    </row>
    <row r="82" spans="10:11">
      <c r="J82">
        <v>742</v>
      </c>
      <c r="K82" t="s">
        <v>36</v>
      </c>
    </row>
    <row r="83" spans="10:11">
      <c r="J83">
        <v>743</v>
      </c>
      <c r="K83" t="s">
        <v>37</v>
      </c>
    </row>
    <row r="84" spans="10:11">
      <c r="J84">
        <v>744</v>
      </c>
      <c r="K84" t="s">
        <v>38</v>
      </c>
    </row>
    <row r="85" spans="10:11">
      <c r="J85">
        <v>745</v>
      </c>
      <c r="K85" t="s">
        <v>39</v>
      </c>
    </row>
    <row r="86" spans="10:11">
      <c r="J86">
        <v>771</v>
      </c>
      <c r="K86" t="s">
        <v>40</v>
      </c>
    </row>
    <row r="87" spans="10:11">
      <c r="J87">
        <v>772</v>
      </c>
      <c r="K87" t="s">
        <v>41</v>
      </c>
    </row>
    <row r="88" spans="10:11">
      <c r="J88">
        <v>781</v>
      </c>
      <c r="K88" t="s">
        <v>42</v>
      </c>
    </row>
    <row r="89" spans="10:11">
      <c r="J89">
        <v>791</v>
      </c>
      <c r="K89" t="s">
        <v>43</v>
      </c>
    </row>
    <row r="90" spans="10:11">
      <c r="J90">
        <v>811</v>
      </c>
      <c r="K90" t="s">
        <v>44</v>
      </c>
    </row>
    <row r="91" spans="10:11">
      <c r="J91">
        <v>812</v>
      </c>
      <c r="K91" t="s">
        <v>45</v>
      </c>
    </row>
    <row r="92" spans="10:11">
      <c r="J92">
        <v>813</v>
      </c>
      <c r="K92" t="s">
        <v>46</v>
      </c>
    </row>
    <row r="93" spans="10:11">
      <c r="J93">
        <v>821</v>
      </c>
      <c r="K93" t="s">
        <v>47</v>
      </c>
    </row>
    <row r="94" spans="10:11">
      <c r="J94">
        <v>822</v>
      </c>
      <c r="K94" t="s">
        <v>48</v>
      </c>
    </row>
    <row r="95" spans="10:11">
      <c r="J95">
        <v>823</v>
      </c>
      <c r="K95" t="s">
        <v>49</v>
      </c>
    </row>
    <row r="96" spans="10:11">
      <c r="J96">
        <v>831</v>
      </c>
      <c r="K96" t="s">
        <v>50</v>
      </c>
    </row>
    <row r="97" spans="10:11">
      <c r="J97">
        <v>841</v>
      </c>
      <c r="K97" t="s">
        <v>51</v>
      </c>
    </row>
    <row r="98" spans="10:11">
      <c r="J98">
        <v>842</v>
      </c>
      <c r="K98" t="s">
        <v>52</v>
      </c>
    </row>
    <row r="99" spans="10:11">
      <c r="J99">
        <v>843</v>
      </c>
      <c r="K99" t="s">
        <v>53</v>
      </c>
    </row>
    <row r="100" spans="10:11">
      <c r="J100">
        <v>911</v>
      </c>
      <c r="K100" t="s">
        <v>54</v>
      </c>
    </row>
    <row r="101" spans="10:11">
      <c r="J101">
        <v>912</v>
      </c>
      <c r="K101" t="s">
        <v>55</v>
      </c>
    </row>
    <row r="102" spans="10:11">
      <c r="J102">
        <v>921</v>
      </c>
      <c r="K102" t="s">
        <v>56</v>
      </c>
    </row>
    <row r="103" spans="10:11">
      <c r="J103">
        <v>922</v>
      </c>
      <c r="K103" t="s">
        <v>57</v>
      </c>
    </row>
    <row r="104" spans="10:11">
      <c r="J104">
        <v>999</v>
      </c>
      <c r="K104" t="s">
        <v>58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1"/>
  <dimension ref="A3:H109"/>
  <sheetViews>
    <sheetView zoomScale="80" zoomScaleNormal="80" workbookViewId="0">
      <pane xSplit="4" ySplit="4" topLeftCell="E63" activePane="bottomRight" state="frozen"/>
      <selection activeCell="C33" sqref="C33"/>
      <selection pane="topRight" activeCell="C33" sqref="C33"/>
      <selection pane="bottomLeft" activeCell="C33" sqref="C33"/>
      <selection pane="bottomRight" activeCell="C33" sqref="C33"/>
    </sheetView>
  </sheetViews>
  <sheetFormatPr defaultColWidth="7.5703125" defaultRowHeight="15"/>
  <cols>
    <col min="1" max="1" width="7.5703125" style="2"/>
    <col min="2" max="2" width="9" customWidth="1"/>
    <col min="3" max="3" width="80.85546875" customWidth="1"/>
    <col min="5" max="5" width="124.5703125" customWidth="1"/>
  </cols>
  <sheetData>
    <row r="3" spans="1:6">
      <c r="A3" s="26" t="s">
        <v>539</v>
      </c>
      <c r="B3" s="15"/>
      <c r="C3" s="15"/>
      <c r="D3" s="14"/>
      <c r="E3" s="14"/>
      <c r="F3" s="27"/>
    </row>
    <row r="4" spans="1:6">
      <c r="A4" s="26" t="s">
        <v>457</v>
      </c>
      <c r="B4" s="13"/>
      <c r="C4" s="13"/>
      <c r="D4" s="13" t="s">
        <v>458</v>
      </c>
      <c r="E4" s="13" t="s">
        <v>540</v>
      </c>
      <c r="F4" s="27" t="s">
        <v>541</v>
      </c>
    </row>
    <row r="5" spans="1:6" ht="26.25">
      <c r="A5" s="28" t="s">
        <v>557</v>
      </c>
      <c r="B5" s="13"/>
      <c r="C5" s="37" t="s">
        <v>558</v>
      </c>
      <c r="D5" s="13" t="s">
        <v>559</v>
      </c>
      <c r="E5" s="32" t="s">
        <v>560</v>
      </c>
      <c r="F5" s="29">
        <v>1</v>
      </c>
    </row>
    <row r="6" spans="1:6">
      <c r="A6" s="30"/>
      <c r="B6" s="31" t="s">
        <v>536</v>
      </c>
      <c r="C6" s="31" t="s">
        <v>561</v>
      </c>
      <c r="D6" s="13" t="s">
        <v>562</v>
      </c>
      <c r="E6" s="32" t="s">
        <v>563</v>
      </c>
      <c r="F6" s="29">
        <v>1</v>
      </c>
    </row>
    <row r="7" spans="1:6">
      <c r="A7" s="30"/>
      <c r="B7" s="31" t="s">
        <v>537</v>
      </c>
      <c r="C7" s="31" t="s">
        <v>564</v>
      </c>
      <c r="D7" s="13" t="s">
        <v>565</v>
      </c>
      <c r="E7" s="32" t="s">
        <v>566</v>
      </c>
      <c r="F7" s="29">
        <v>1</v>
      </c>
    </row>
    <row r="8" spans="1:6">
      <c r="A8" s="30"/>
      <c r="B8" s="31" t="s">
        <v>538</v>
      </c>
      <c r="C8" s="31" t="s">
        <v>567</v>
      </c>
      <c r="D8" s="13" t="s">
        <v>568</v>
      </c>
      <c r="E8" s="32" t="s">
        <v>569</v>
      </c>
      <c r="F8" s="29">
        <v>1</v>
      </c>
    </row>
    <row r="9" spans="1:6">
      <c r="A9" s="30"/>
      <c r="B9" s="16"/>
      <c r="C9" s="16"/>
      <c r="D9" s="13" t="s">
        <v>570</v>
      </c>
      <c r="E9" s="32" t="s">
        <v>571</v>
      </c>
      <c r="F9" s="29">
        <v>1</v>
      </c>
    </row>
    <row r="10" spans="1:6">
      <c r="A10" s="30"/>
      <c r="B10" s="16"/>
      <c r="C10" s="16"/>
      <c r="D10" s="13" t="s">
        <v>572</v>
      </c>
      <c r="E10" s="32" t="s">
        <v>573</v>
      </c>
      <c r="F10" s="29">
        <v>1</v>
      </c>
    </row>
    <row r="11" spans="1:6">
      <c r="A11" s="30"/>
      <c r="B11" s="16"/>
      <c r="C11" s="16"/>
      <c r="D11" s="13" t="s">
        <v>574</v>
      </c>
      <c r="E11" s="32" t="s">
        <v>575</v>
      </c>
      <c r="F11" s="29">
        <v>1</v>
      </c>
    </row>
    <row r="12" spans="1:6">
      <c r="A12" s="30"/>
      <c r="B12" s="16"/>
      <c r="C12" s="16"/>
      <c r="D12" s="13" t="s">
        <v>576</v>
      </c>
      <c r="E12" s="32" t="s">
        <v>577</v>
      </c>
      <c r="F12" s="29">
        <v>1</v>
      </c>
    </row>
    <row r="13" spans="1:6">
      <c r="A13" s="30"/>
      <c r="B13" s="16"/>
      <c r="C13" s="16"/>
      <c r="D13" s="13" t="s">
        <v>544</v>
      </c>
      <c r="E13" s="32" t="s">
        <v>578</v>
      </c>
      <c r="F13" s="29">
        <v>1</v>
      </c>
    </row>
    <row r="14" spans="1:6">
      <c r="A14" s="30"/>
      <c r="B14" s="16"/>
      <c r="C14" s="16"/>
      <c r="D14" s="13" t="s">
        <v>547</v>
      </c>
      <c r="E14" s="32" t="s">
        <v>579</v>
      </c>
      <c r="F14" s="29">
        <v>1</v>
      </c>
    </row>
    <row r="15" spans="1:6">
      <c r="A15" s="30"/>
      <c r="B15" s="16"/>
      <c r="C15" s="16"/>
      <c r="D15" s="13" t="s">
        <v>549</v>
      </c>
      <c r="E15" s="32" t="s">
        <v>580</v>
      </c>
      <c r="F15" s="29">
        <v>1</v>
      </c>
    </row>
    <row r="16" spans="1:6">
      <c r="A16" s="30"/>
      <c r="B16" s="16"/>
      <c r="C16" s="16"/>
      <c r="D16" s="13" t="s">
        <v>551</v>
      </c>
      <c r="E16" s="32" t="s">
        <v>581</v>
      </c>
      <c r="F16" s="29">
        <v>1</v>
      </c>
    </row>
    <row r="17" spans="1:6">
      <c r="A17" s="30"/>
      <c r="B17" s="16"/>
      <c r="C17" s="16"/>
      <c r="D17" s="13" t="s">
        <v>553</v>
      </c>
      <c r="E17" s="32" t="s">
        <v>582</v>
      </c>
      <c r="F17" s="29">
        <v>1</v>
      </c>
    </row>
    <row r="18" spans="1:6">
      <c r="A18" s="30"/>
      <c r="B18" s="16"/>
      <c r="C18" s="16"/>
      <c r="D18" s="13" t="s">
        <v>555</v>
      </c>
      <c r="E18" s="32" t="s">
        <v>583</v>
      </c>
      <c r="F18" s="29">
        <v>1</v>
      </c>
    </row>
    <row r="19" spans="1:6">
      <c r="A19" s="30"/>
      <c r="B19" s="16"/>
      <c r="C19" s="16"/>
      <c r="D19" s="13" t="s">
        <v>584</v>
      </c>
      <c r="E19" s="32" t="s">
        <v>585</v>
      </c>
      <c r="F19" s="29">
        <v>1</v>
      </c>
    </row>
    <row r="20" spans="1:6">
      <c r="A20" s="30"/>
      <c r="B20" s="16"/>
      <c r="C20" s="16"/>
      <c r="D20" s="13" t="s">
        <v>586</v>
      </c>
      <c r="E20" s="32" t="s">
        <v>587</v>
      </c>
      <c r="F20" s="29">
        <v>1</v>
      </c>
    </row>
    <row r="21" spans="1:6">
      <c r="A21" s="30"/>
      <c r="B21" s="16"/>
      <c r="C21" s="16"/>
      <c r="D21" s="13" t="s">
        <v>588</v>
      </c>
      <c r="E21" s="32" t="s">
        <v>589</v>
      </c>
      <c r="F21" s="29">
        <v>1</v>
      </c>
    </row>
    <row r="22" spans="1:6">
      <c r="A22" s="30"/>
      <c r="B22" s="16"/>
      <c r="C22" s="16"/>
      <c r="D22" s="13" t="s">
        <v>590</v>
      </c>
      <c r="E22" s="32" t="s">
        <v>591</v>
      </c>
      <c r="F22" s="29">
        <v>1</v>
      </c>
    </row>
    <row r="23" spans="1:6">
      <c r="A23" s="30"/>
      <c r="B23" s="16"/>
      <c r="C23" s="16"/>
      <c r="D23" s="13" t="s">
        <v>592</v>
      </c>
      <c r="E23" s="32" t="s">
        <v>593</v>
      </c>
      <c r="F23" s="29">
        <v>1</v>
      </c>
    </row>
    <row r="24" spans="1:6">
      <c r="A24" s="30"/>
      <c r="B24" s="16"/>
      <c r="C24" s="16"/>
      <c r="D24" s="13" t="s">
        <v>594</v>
      </c>
      <c r="E24" s="32" t="s">
        <v>595</v>
      </c>
      <c r="F24" s="29">
        <v>1</v>
      </c>
    </row>
    <row r="25" spans="1:6">
      <c r="A25" s="30"/>
      <c r="B25" s="16"/>
      <c r="C25" s="16"/>
      <c r="D25" s="13" t="s">
        <v>596</v>
      </c>
      <c r="E25" s="32" t="s">
        <v>597</v>
      </c>
      <c r="F25" s="29">
        <v>1</v>
      </c>
    </row>
    <row r="26" spans="1:6">
      <c r="A26" s="30"/>
      <c r="B26" s="16"/>
      <c r="C26" s="16"/>
      <c r="D26" s="13" t="s">
        <v>598</v>
      </c>
      <c r="E26" s="32" t="s">
        <v>599</v>
      </c>
      <c r="F26" s="29">
        <v>1</v>
      </c>
    </row>
    <row r="27" spans="1:6">
      <c r="A27" s="30"/>
      <c r="B27" s="16"/>
      <c r="C27" s="16"/>
      <c r="D27" s="13" t="s">
        <v>600</v>
      </c>
      <c r="E27" s="32" t="s">
        <v>601</v>
      </c>
      <c r="F27" s="29">
        <v>1</v>
      </c>
    </row>
    <row r="28" spans="1:6">
      <c r="A28" s="30"/>
      <c r="B28" s="16"/>
      <c r="C28" s="16"/>
      <c r="D28" s="13" t="s">
        <v>602</v>
      </c>
      <c r="E28" s="32" t="s">
        <v>603</v>
      </c>
      <c r="F28" s="29">
        <v>1</v>
      </c>
    </row>
    <row r="29" spans="1:6">
      <c r="A29" s="46"/>
      <c r="B29" s="43"/>
      <c r="C29" s="43"/>
      <c r="D29" s="15"/>
      <c r="E29" s="47"/>
      <c r="F29" s="29"/>
    </row>
    <row r="30" spans="1:6">
      <c r="A30" s="46"/>
      <c r="B30" s="31" t="s">
        <v>101</v>
      </c>
      <c r="C30" s="31" t="s">
        <v>106</v>
      </c>
      <c r="D30" s="48" t="s">
        <v>611</v>
      </c>
      <c r="E30" s="49" t="s">
        <v>61</v>
      </c>
      <c r="F30" s="29"/>
    </row>
    <row r="31" spans="1:6">
      <c r="A31" s="46"/>
      <c r="B31" s="43"/>
      <c r="C31" s="43"/>
      <c r="D31" s="48" t="s">
        <v>612</v>
      </c>
      <c r="E31" s="49" t="s">
        <v>62</v>
      </c>
      <c r="F31" s="29"/>
    </row>
    <row r="32" spans="1:6">
      <c r="A32" s="46"/>
      <c r="B32" s="43"/>
      <c r="C32" s="43"/>
      <c r="D32" s="48" t="s">
        <v>613</v>
      </c>
      <c r="E32" s="49" t="s">
        <v>63</v>
      </c>
      <c r="F32" s="29"/>
    </row>
    <row r="33" spans="1:6">
      <c r="A33" s="46"/>
      <c r="B33" s="43"/>
      <c r="C33" s="43"/>
      <c r="D33" s="48" t="s">
        <v>614</v>
      </c>
      <c r="E33" s="49" t="s">
        <v>64</v>
      </c>
      <c r="F33" s="29"/>
    </row>
    <row r="34" spans="1:6">
      <c r="A34" s="46"/>
      <c r="B34" s="43"/>
      <c r="C34" s="43"/>
      <c r="D34" s="48" t="s">
        <v>615</v>
      </c>
      <c r="E34" s="49" t="s">
        <v>65</v>
      </c>
      <c r="F34" s="29"/>
    </row>
    <row r="35" spans="1:6">
      <c r="A35" s="46"/>
      <c r="B35" s="43"/>
      <c r="C35" s="43"/>
      <c r="D35" s="48" t="s">
        <v>616</v>
      </c>
      <c r="E35" s="49" t="s">
        <v>66</v>
      </c>
      <c r="F35" s="29"/>
    </row>
    <row r="36" spans="1:6">
      <c r="A36" s="46"/>
      <c r="B36" s="43"/>
      <c r="C36" s="43"/>
      <c r="D36" s="48" t="s">
        <v>617</v>
      </c>
      <c r="E36" s="49" t="s">
        <v>67</v>
      </c>
      <c r="F36" s="29"/>
    </row>
    <row r="37" spans="1:6">
      <c r="A37" s="46"/>
      <c r="B37" s="43"/>
      <c r="C37" s="43"/>
      <c r="D37" s="48" t="s">
        <v>618</v>
      </c>
      <c r="E37" s="49" t="s">
        <v>68</v>
      </c>
      <c r="F37" s="29"/>
    </row>
    <row r="38" spans="1:6">
      <c r="A38" s="46"/>
      <c r="B38" s="31" t="s">
        <v>102</v>
      </c>
      <c r="C38" s="31" t="s">
        <v>105</v>
      </c>
      <c r="D38" s="48" t="s">
        <v>69</v>
      </c>
      <c r="E38" s="49" t="s">
        <v>70</v>
      </c>
      <c r="F38" s="29"/>
    </row>
    <row r="39" spans="1:6">
      <c r="A39" s="46"/>
      <c r="D39" s="48" t="s">
        <v>71</v>
      </c>
      <c r="E39" s="49" t="s">
        <v>72</v>
      </c>
      <c r="F39" s="29"/>
    </row>
    <row r="40" spans="1:6">
      <c r="A40" s="46"/>
      <c r="B40" s="43"/>
      <c r="C40" s="43"/>
      <c r="D40" s="48" t="s">
        <v>73</v>
      </c>
      <c r="E40" s="49" t="s">
        <v>74</v>
      </c>
      <c r="F40" s="29"/>
    </row>
    <row r="41" spans="1:6">
      <c r="A41" s="46"/>
      <c r="B41" s="43"/>
      <c r="C41" s="43"/>
      <c r="D41" s="48" t="s">
        <v>75</v>
      </c>
      <c r="E41" s="49" t="s">
        <v>76</v>
      </c>
      <c r="F41" s="29"/>
    </row>
    <row r="42" spans="1:6">
      <c r="A42" s="46"/>
      <c r="B42" s="43"/>
      <c r="C42" s="43"/>
      <c r="D42" s="48" t="s">
        <v>77</v>
      </c>
      <c r="E42" s="49" t="s">
        <v>78</v>
      </c>
      <c r="F42" s="29"/>
    </row>
    <row r="43" spans="1:6">
      <c r="A43" s="46"/>
      <c r="B43" s="43"/>
      <c r="C43" s="43"/>
      <c r="D43" s="48" t="s">
        <v>79</v>
      </c>
      <c r="E43" s="49" t="s">
        <v>80</v>
      </c>
      <c r="F43" s="29"/>
    </row>
    <row r="44" spans="1:6">
      <c r="A44" s="46"/>
      <c r="B44" s="43"/>
      <c r="C44" s="43"/>
      <c r="D44" s="48" t="s">
        <v>81</v>
      </c>
      <c r="E44" s="49" t="s">
        <v>82</v>
      </c>
      <c r="F44" s="29"/>
    </row>
    <row r="45" spans="1:6">
      <c r="A45" s="46"/>
      <c r="B45" s="43"/>
      <c r="C45" s="43"/>
      <c r="D45" s="48" t="s">
        <v>83</v>
      </c>
      <c r="E45" s="49" t="s">
        <v>84</v>
      </c>
      <c r="F45" s="29"/>
    </row>
    <row r="46" spans="1:6">
      <c r="A46" s="46"/>
      <c r="B46" s="31" t="s">
        <v>103</v>
      </c>
      <c r="C46" s="31" t="s">
        <v>104</v>
      </c>
      <c r="D46" s="48" t="s">
        <v>85</v>
      </c>
      <c r="E46" s="49" t="s">
        <v>86</v>
      </c>
      <c r="F46" s="29"/>
    </row>
    <row r="47" spans="1:6">
      <c r="A47" s="46"/>
      <c r="D47" s="48" t="s">
        <v>87</v>
      </c>
      <c r="E47" s="49" t="s">
        <v>88</v>
      </c>
      <c r="F47" s="29"/>
    </row>
    <row r="48" spans="1:6">
      <c r="A48" s="46"/>
      <c r="B48" s="43"/>
      <c r="C48" s="43"/>
      <c r="D48" s="48" t="s">
        <v>89</v>
      </c>
      <c r="E48" s="49" t="s">
        <v>90</v>
      </c>
      <c r="F48" s="29"/>
    </row>
    <row r="49" spans="1:6">
      <c r="A49" s="46"/>
      <c r="B49" s="43"/>
      <c r="C49" s="43"/>
      <c r="D49" s="48" t="s">
        <v>91</v>
      </c>
      <c r="E49" s="49" t="s">
        <v>92</v>
      </c>
      <c r="F49" s="29"/>
    </row>
    <row r="50" spans="1:6">
      <c r="A50" s="46"/>
      <c r="B50" s="43"/>
      <c r="C50" s="43"/>
      <c r="D50" s="48" t="s">
        <v>93</v>
      </c>
      <c r="E50" s="49" t="s">
        <v>94</v>
      </c>
      <c r="F50" s="29"/>
    </row>
    <row r="51" spans="1:6">
      <c r="A51" s="46"/>
      <c r="B51" s="43"/>
      <c r="C51" s="43"/>
      <c r="D51" s="48" t="s">
        <v>95</v>
      </c>
      <c r="E51" s="49" t="s">
        <v>96</v>
      </c>
      <c r="F51" s="29"/>
    </row>
    <row r="52" spans="1:6">
      <c r="A52" s="46"/>
      <c r="B52" s="43"/>
      <c r="C52" s="43"/>
      <c r="D52" s="48" t="s">
        <v>97</v>
      </c>
      <c r="E52" s="49" t="s">
        <v>98</v>
      </c>
      <c r="F52" s="29"/>
    </row>
    <row r="53" spans="1:6">
      <c r="A53" s="46"/>
      <c r="B53" s="43"/>
      <c r="C53" s="43"/>
      <c r="D53" s="48" t="s">
        <v>99</v>
      </c>
      <c r="E53" s="49" t="s">
        <v>100</v>
      </c>
      <c r="F53" s="29"/>
    </row>
    <row r="54" spans="1:6">
      <c r="A54" s="46"/>
      <c r="B54" s="43"/>
      <c r="C54" s="43"/>
      <c r="D54" s="15"/>
      <c r="E54" s="47"/>
      <c r="F54" s="29"/>
    </row>
    <row r="55" spans="1:6">
      <c r="A55" s="46"/>
      <c r="B55" s="43"/>
      <c r="C55" s="43"/>
      <c r="D55" s="15"/>
      <c r="E55" s="47"/>
      <c r="F55" s="29"/>
    </row>
    <row r="56" spans="1:6">
      <c r="A56" s="46"/>
      <c r="B56" s="43"/>
      <c r="C56" s="43"/>
      <c r="D56" s="15"/>
      <c r="E56" s="47"/>
      <c r="F56" s="29"/>
    </row>
    <row r="57" spans="1:6">
      <c r="A57" s="46"/>
      <c r="B57" s="43"/>
      <c r="C57" s="43"/>
      <c r="D57" s="15"/>
      <c r="E57" s="47"/>
      <c r="F57" s="29"/>
    </row>
    <row r="58" spans="1:6">
      <c r="A58" s="46"/>
      <c r="B58" s="43"/>
      <c r="C58" s="43"/>
      <c r="D58" s="15"/>
      <c r="E58" s="47"/>
      <c r="F58" s="29"/>
    </row>
    <row r="59" spans="1:6">
      <c r="A59" s="33" t="s">
        <v>455</v>
      </c>
      <c r="B59" s="34"/>
      <c r="C59" s="34"/>
      <c r="D59" s="35"/>
      <c r="E59" s="35"/>
      <c r="F59" s="36">
        <v>43</v>
      </c>
    </row>
    <row r="60" spans="1:6" ht="26.25">
      <c r="A60" s="28" t="s">
        <v>542</v>
      </c>
      <c r="B60" s="13"/>
      <c r="C60" s="37" t="s">
        <v>543</v>
      </c>
      <c r="D60" s="42" t="s">
        <v>544</v>
      </c>
      <c r="E60" s="13" t="s">
        <v>545</v>
      </c>
      <c r="F60" s="29">
        <v>7</v>
      </c>
    </row>
    <row r="61" spans="1:6">
      <c r="A61" s="30"/>
      <c r="B61" s="31" t="s">
        <v>535</v>
      </c>
      <c r="C61" s="31" t="s">
        <v>546</v>
      </c>
      <c r="D61" s="42" t="s">
        <v>547</v>
      </c>
      <c r="E61" s="13" t="s">
        <v>548</v>
      </c>
      <c r="F61" s="29">
        <v>7</v>
      </c>
    </row>
    <row r="62" spans="1:6">
      <c r="A62" s="30"/>
      <c r="B62" s="31"/>
      <c r="C62" s="31"/>
      <c r="D62" s="42" t="s">
        <v>549</v>
      </c>
      <c r="E62" s="13" t="s">
        <v>550</v>
      </c>
      <c r="F62" s="29">
        <v>2</v>
      </c>
    </row>
    <row r="63" spans="1:6">
      <c r="A63" s="30"/>
      <c r="B63" s="16"/>
      <c r="C63" s="16"/>
      <c r="D63" s="42" t="s">
        <v>551</v>
      </c>
      <c r="E63" s="13" t="s">
        <v>552</v>
      </c>
      <c r="F63" s="29">
        <v>1</v>
      </c>
    </row>
    <row r="64" spans="1:6">
      <c r="A64" s="30"/>
      <c r="B64" s="16"/>
      <c r="C64" s="16"/>
      <c r="D64" s="42" t="s">
        <v>553</v>
      </c>
      <c r="E64" s="13" t="s">
        <v>554</v>
      </c>
      <c r="F64" s="29">
        <v>1</v>
      </c>
    </row>
    <row r="65" spans="1:8">
      <c r="A65" s="30"/>
      <c r="B65" s="16"/>
      <c r="C65" s="16"/>
      <c r="D65" s="42" t="s">
        <v>555</v>
      </c>
      <c r="E65" s="32" t="s">
        <v>556</v>
      </c>
      <c r="F65" s="29">
        <v>1</v>
      </c>
    </row>
    <row r="66" spans="1:8">
      <c r="D66" s="42" t="s">
        <v>584</v>
      </c>
      <c r="E66" s="39" t="s">
        <v>607</v>
      </c>
      <c r="G66" t="s">
        <v>606</v>
      </c>
      <c r="H66" s="38">
        <v>40389</v>
      </c>
    </row>
    <row r="67" spans="1:8">
      <c r="D67" s="42" t="s">
        <v>586</v>
      </c>
      <c r="E67" s="39" t="s">
        <v>608</v>
      </c>
      <c r="G67" t="s">
        <v>606</v>
      </c>
      <c r="H67" s="38">
        <v>40389</v>
      </c>
    </row>
    <row r="68" spans="1:8">
      <c r="D68" s="42" t="s">
        <v>604</v>
      </c>
      <c r="E68" s="39" t="s">
        <v>609</v>
      </c>
      <c r="G68" t="s">
        <v>606</v>
      </c>
      <c r="H68" s="38">
        <v>40389</v>
      </c>
    </row>
    <row r="69" spans="1:8">
      <c r="B69" t="s">
        <v>610</v>
      </c>
      <c r="D69" s="40" t="s">
        <v>588</v>
      </c>
      <c r="E69" s="39" t="s">
        <v>622</v>
      </c>
      <c r="G69" t="s">
        <v>606</v>
      </c>
      <c r="H69" s="38">
        <v>40389</v>
      </c>
    </row>
    <row r="70" spans="1:8">
      <c r="D70" s="40" t="s">
        <v>590</v>
      </c>
      <c r="E70" s="39" t="s">
        <v>364</v>
      </c>
      <c r="G70" t="s">
        <v>606</v>
      </c>
      <c r="H70" s="38">
        <v>40389</v>
      </c>
    </row>
    <row r="71" spans="1:8">
      <c r="D71" s="40" t="s">
        <v>592</v>
      </c>
      <c r="E71" s="39" t="s">
        <v>623</v>
      </c>
      <c r="G71" t="s">
        <v>606</v>
      </c>
      <c r="H71" s="38">
        <v>40389</v>
      </c>
    </row>
    <row r="72" spans="1:8">
      <c r="B72" t="s">
        <v>621</v>
      </c>
      <c r="D72" s="41" t="s">
        <v>611</v>
      </c>
      <c r="E72" s="39" t="s">
        <v>624</v>
      </c>
      <c r="G72" t="s">
        <v>606</v>
      </c>
      <c r="H72" s="38">
        <v>40389</v>
      </c>
    </row>
    <row r="73" spans="1:8">
      <c r="D73" s="41" t="s">
        <v>612</v>
      </c>
      <c r="E73" s="39" t="s">
        <v>631</v>
      </c>
      <c r="G73" t="s">
        <v>606</v>
      </c>
      <c r="H73" s="38">
        <v>40389</v>
      </c>
    </row>
    <row r="74" spans="1:8">
      <c r="D74" s="41" t="s">
        <v>613</v>
      </c>
      <c r="E74" s="39" t="s">
        <v>625</v>
      </c>
      <c r="G74" t="s">
        <v>606</v>
      </c>
      <c r="H74" s="38">
        <v>40389</v>
      </c>
    </row>
    <row r="75" spans="1:8">
      <c r="D75" s="41" t="s">
        <v>614</v>
      </c>
      <c r="E75" s="39" t="s">
        <v>626</v>
      </c>
      <c r="G75" t="s">
        <v>606</v>
      </c>
      <c r="H75" s="38">
        <v>40389</v>
      </c>
    </row>
    <row r="76" spans="1:8">
      <c r="D76" s="41" t="s">
        <v>615</v>
      </c>
      <c r="E76" s="44" t="s">
        <v>637</v>
      </c>
      <c r="G76" t="s">
        <v>606</v>
      </c>
      <c r="H76" s="38">
        <v>40389</v>
      </c>
    </row>
    <row r="77" spans="1:8">
      <c r="D77" s="41" t="s">
        <v>616</v>
      </c>
      <c r="E77" s="39" t="s">
        <v>627</v>
      </c>
      <c r="G77" t="s">
        <v>606</v>
      </c>
      <c r="H77" s="38">
        <v>40389</v>
      </c>
    </row>
    <row r="78" spans="1:8">
      <c r="D78" s="41" t="s">
        <v>617</v>
      </c>
      <c r="E78" s="39" t="s">
        <v>628</v>
      </c>
      <c r="G78" t="s">
        <v>606</v>
      </c>
      <c r="H78" s="38">
        <v>40389</v>
      </c>
    </row>
    <row r="79" spans="1:8">
      <c r="D79" s="41" t="s">
        <v>618</v>
      </c>
      <c r="E79" s="39" t="s">
        <v>632</v>
      </c>
      <c r="G79" t="s">
        <v>606</v>
      </c>
      <c r="H79" s="38">
        <v>40389</v>
      </c>
    </row>
    <row r="80" spans="1:8">
      <c r="D80" s="41" t="s">
        <v>619</v>
      </c>
      <c r="E80" s="39" t="s">
        <v>629</v>
      </c>
      <c r="G80" t="s">
        <v>606</v>
      </c>
      <c r="H80" s="38">
        <v>40389</v>
      </c>
    </row>
    <row r="81" spans="2:5">
      <c r="D81" s="41" t="s">
        <v>620</v>
      </c>
      <c r="E81" s="39" t="s">
        <v>630</v>
      </c>
    </row>
    <row r="82" spans="2:5">
      <c r="D82" s="41" t="s">
        <v>638</v>
      </c>
      <c r="E82" s="39" t="s">
        <v>640</v>
      </c>
    </row>
    <row r="83" spans="2:5">
      <c r="D83" s="41" t="s">
        <v>639</v>
      </c>
      <c r="E83" s="39" t="s">
        <v>641</v>
      </c>
    </row>
    <row r="84" spans="2:5">
      <c r="D84" s="13"/>
    </row>
    <row r="85" spans="2:5">
      <c r="B85" t="s">
        <v>60</v>
      </c>
      <c r="D85" s="41" t="s">
        <v>69</v>
      </c>
      <c r="E85" s="50" t="s">
        <v>115</v>
      </c>
    </row>
    <row r="86" spans="2:5">
      <c r="D86" s="41" t="s">
        <v>71</v>
      </c>
      <c r="E86" s="50" t="s">
        <v>107</v>
      </c>
    </row>
    <row r="87" spans="2:5">
      <c r="D87" s="41" t="s">
        <v>73</v>
      </c>
      <c r="E87" s="50" t="s">
        <v>112</v>
      </c>
    </row>
    <row r="88" spans="2:5">
      <c r="D88" s="41" t="s">
        <v>75</v>
      </c>
      <c r="E88" s="50" t="s">
        <v>113</v>
      </c>
    </row>
    <row r="89" spans="2:5">
      <c r="D89" s="41" t="s">
        <v>77</v>
      </c>
      <c r="E89" s="50" t="s">
        <v>114</v>
      </c>
    </row>
    <row r="90" spans="2:5">
      <c r="D90" s="41" t="s">
        <v>79</v>
      </c>
    </row>
    <row r="91" spans="2:5">
      <c r="D91" s="41" t="s">
        <v>81</v>
      </c>
    </row>
    <row r="92" spans="2:5">
      <c r="D92" s="41" t="s">
        <v>83</v>
      </c>
    </row>
    <row r="93" spans="2:5">
      <c r="D93" s="41" t="s">
        <v>108</v>
      </c>
    </row>
    <row r="94" spans="2:5">
      <c r="D94" s="41" t="s">
        <v>111</v>
      </c>
    </row>
    <row r="95" spans="2:5">
      <c r="D95" s="41" t="s">
        <v>109</v>
      </c>
    </row>
    <row r="96" spans="2:5">
      <c r="D96" s="41" t="s">
        <v>110</v>
      </c>
    </row>
    <row r="98" spans="2:5">
      <c r="B98" t="s">
        <v>117</v>
      </c>
      <c r="D98" s="41" t="s">
        <v>85</v>
      </c>
      <c r="E98" s="50"/>
    </row>
    <row r="99" spans="2:5">
      <c r="D99" s="41" t="s">
        <v>87</v>
      </c>
      <c r="E99" s="50"/>
    </row>
    <row r="100" spans="2:5">
      <c r="D100" s="41" t="s">
        <v>89</v>
      </c>
      <c r="E100" s="50"/>
    </row>
    <row r="101" spans="2:5">
      <c r="D101" s="41" t="s">
        <v>91</v>
      </c>
      <c r="E101" s="50"/>
    </row>
    <row r="102" spans="2:5">
      <c r="D102" s="41" t="s">
        <v>93</v>
      </c>
      <c r="E102" s="50"/>
    </row>
    <row r="103" spans="2:5">
      <c r="D103" s="41" t="s">
        <v>95</v>
      </c>
    </row>
    <row r="104" spans="2:5">
      <c r="D104" s="41" t="s">
        <v>97</v>
      </c>
    </row>
    <row r="105" spans="2:5">
      <c r="D105" s="41" t="s">
        <v>99</v>
      </c>
    </row>
    <row r="106" spans="2:5">
      <c r="D106" s="41" t="s">
        <v>118</v>
      </c>
    </row>
    <row r="107" spans="2:5">
      <c r="D107" s="41" t="s">
        <v>119</v>
      </c>
    </row>
    <row r="108" spans="2:5">
      <c r="D108" s="41" t="s">
        <v>121</v>
      </c>
    </row>
    <row r="109" spans="2:5">
      <c r="D109" s="41" t="s">
        <v>120</v>
      </c>
    </row>
  </sheetData>
  <sheetProtection sheet="1"/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"/>
  <dimension ref="A1:B43"/>
  <sheetViews>
    <sheetView topLeftCell="A7" workbookViewId="0">
      <selection activeCell="B40" sqref="B40"/>
    </sheetView>
  </sheetViews>
  <sheetFormatPr defaultRowHeight="12.75"/>
  <cols>
    <col min="1" max="1" width="14.7109375" style="53" customWidth="1"/>
    <col min="2" max="2" width="68.42578125" style="52" customWidth="1"/>
    <col min="3" max="16384" width="9.140625" style="52"/>
  </cols>
  <sheetData>
    <row r="1" spans="1:2" ht="15">
      <c r="A1" s="118" t="s">
        <v>271</v>
      </c>
      <c r="B1" s="118" t="s">
        <v>272</v>
      </c>
    </row>
    <row r="2" spans="1:2" ht="15">
      <c r="A2" s="119" t="s">
        <v>293</v>
      </c>
      <c r="B2" s="119" t="s">
        <v>294</v>
      </c>
    </row>
    <row r="3" spans="1:2" ht="15">
      <c r="A3" s="119" t="s">
        <v>295</v>
      </c>
      <c r="B3" s="119" t="s">
        <v>296</v>
      </c>
    </row>
    <row r="4" spans="1:2" ht="30">
      <c r="A4" s="119" t="s">
        <v>297</v>
      </c>
      <c r="B4" s="119" t="s">
        <v>298</v>
      </c>
    </row>
    <row r="5" spans="1:2" ht="15">
      <c r="A5" s="119" t="s">
        <v>299</v>
      </c>
      <c r="B5" s="119" t="s">
        <v>300</v>
      </c>
    </row>
    <row r="6" spans="1:2" ht="30">
      <c r="A6" s="119" t="s">
        <v>301</v>
      </c>
      <c r="B6" s="119" t="s">
        <v>302</v>
      </c>
    </row>
    <row r="7" spans="1:2" ht="15">
      <c r="A7" s="119" t="s">
        <v>303</v>
      </c>
      <c r="B7" s="119" t="s">
        <v>304</v>
      </c>
    </row>
    <row r="8" spans="1:2" ht="15">
      <c r="A8" s="119" t="s">
        <v>305</v>
      </c>
      <c r="B8" s="119" t="s">
        <v>306</v>
      </c>
    </row>
    <row r="9" spans="1:2" ht="15">
      <c r="A9" s="119" t="s">
        <v>307</v>
      </c>
      <c r="B9" s="119" t="s">
        <v>308</v>
      </c>
    </row>
    <row r="10" spans="1:2" ht="15">
      <c r="A10" s="119" t="s">
        <v>309</v>
      </c>
      <c r="B10" s="119" t="s">
        <v>310</v>
      </c>
    </row>
    <row r="11" spans="1:2" ht="15">
      <c r="A11" s="119" t="s">
        <v>311</v>
      </c>
      <c r="B11" s="119" t="s">
        <v>312</v>
      </c>
    </row>
    <row r="12" spans="1:2" ht="15">
      <c r="A12" s="119" t="s">
        <v>313</v>
      </c>
      <c r="B12" s="119" t="s">
        <v>680</v>
      </c>
    </row>
    <row r="13" spans="1:2" ht="15">
      <c r="A13" s="119" t="s">
        <v>314</v>
      </c>
      <c r="B13" s="119" t="s">
        <v>681</v>
      </c>
    </row>
    <row r="14" spans="1:2" ht="15">
      <c r="A14" s="119" t="s">
        <v>315</v>
      </c>
      <c r="B14" s="119" t="s">
        <v>316</v>
      </c>
    </row>
    <row r="15" spans="1:2" ht="15">
      <c r="A15" s="119" t="s">
        <v>317</v>
      </c>
      <c r="B15" s="119" t="s">
        <v>318</v>
      </c>
    </row>
    <row r="16" spans="1:2" ht="15">
      <c r="A16" s="119" t="s">
        <v>319</v>
      </c>
      <c r="B16" s="119" t="s">
        <v>320</v>
      </c>
    </row>
    <row r="17" spans="1:2" ht="15">
      <c r="A17" s="119" t="s">
        <v>321</v>
      </c>
      <c r="B17" s="119" t="s">
        <v>322</v>
      </c>
    </row>
    <row r="18" spans="1:2" ht="15">
      <c r="A18" s="119" t="s">
        <v>323</v>
      </c>
      <c r="B18" s="119" t="s">
        <v>324</v>
      </c>
    </row>
    <row r="19" spans="1:2" ht="15">
      <c r="A19" s="119" t="s">
        <v>325</v>
      </c>
      <c r="B19" s="119" t="s">
        <v>326</v>
      </c>
    </row>
    <row r="20" spans="1:2" ht="15">
      <c r="A20" s="119" t="s">
        <v>327</v>
      </c>
      <c r="B20" s="119" t="s">
        <v>682</v>
      </c>
    </row>
    <row r="21" spans="1:2" ht="15">
      <c r="A21" s="119" t="s">
        <v>328</v>
      </c>
      <c r="B21" s="119" t="s">
        <v>329</v>
      </c>
    </row>
    <row r="22" spans="1:2" ht="15">
      <c r="A22" s="119" t="s">
        <v>330</v>
      </c>
      <c r="B22" s="119" t="s">
        <v>331</v>
      </c>
    </row>
    <row r="23" spans="1:2" ht="15">
      <c r="A23" s="119" t="s">
        <v>332</v>
      </c>
      <c r="B23" s="119" t="s">
        <v>333</v>
      </c>
    </row>
    <row r="24" spans="1:2" ht="15">
      <c r="A24" s="119" t="s">
        <v>334</v>
      </c>
      <c r="B24" s="119" t="s">
        <v>335</v>
      </c>
    </row>
    <row r="25" spans="1:2" ht="15">
      <c r="A25" s="119" t="s">
        <v>336</v>
      </c>
      <c r="B25" s="119" t="s">
        <v>337</v>
      </c>
    </row>
    <row r="26" spans="1:2" ht="15">
      <c r="A26" s="119" t="s">
        <v>338</v>
      </c>
      <c r="B26" s="119" t="s">
        <v>339</v>
      </c>
    </row>
    <row r="27" spans="1:2" ht="15">
      <c r="A27" s="119" t="s">
        <v>340</v>
      </c>
      <c r="B27" s="119" t="s">
        <v>683</v>
      </c>
    </row>
    <row r="28" spans="1:2" ht="15">
      <c r="A28" s="119" t="s">
        <v>341</v>
      </c>
      <c r="B28" s="119" t="s">
        <v>342</v>
      </c>
    </row>
    <row r="29" spans="1:2" ht="15">
      <c r="A29" s="119" t="s">
        <v>343</v>
      </c>
      <c r="B29" s="119" t="s">
        <v>344</v>
      </c>
    </row>
    <row r="30" spans="1:2" ht="15">
      <c r="A30" s="119" t="s">
        <v>345</v>
      </c>
      <c r="B30" s="119" t="s">
        <v>346</v>
      </c>
    </row>
    <row r="31" spans="1:2" ht="15">
      <c r="A31" s="119" t="s">
        <v>347</v>
      </c>
      <c r="B31" s="119" t="s">
        <v>348</v>
      </c>
    </row>
    <row r="32" spans="1:2" ht="15">
      <c r="A32" s="119" t="s">
        <v>349</v>
      </c>
      <c r="B32" s="119" t="s">
        <v>350</v>
      </c>
    </row>
    <row r="33" spans="1:2" ht="15">
      <c r="A33" s="119" t="s">
        <v>351</v>
      </c>
      <c r="B33" s="119" t="s">
        <v>352</v>
      </c>
    </row>
    <row r="34" spans="1:2" ht="15">
      <c r="A34" s="119" t="s">
        <v>353</v>
      </c>
      <c r="B34" s="119" t="s">
        <v>354</v>
      </c>
    </row>
    <row r="35" spans="1:2" ht="15">
      <c r="A35" s="119" t="s">
        <v>355</v>
      </c>
      <c r="B35" s="119" t="s">
        <v>356</v>
      </c>
    </row>
    <row r="36" spans="1:2" ht="15">
      <c r="A36" s="119" t="s">
        <v>357</v>
      </c>
      <c r="B36" s="119" t="s">
        <v>358</v>
      </c>
    </row>
    <row r="37" spans="1:2" ht="15">
      <c r="A37" s="119" t="s">
        <v>359</v>
      </c>
      <c r="B37" s="119" t="s">
        <v>360</v>
      </c>
    </row>
    <row r="38" spans="1:2" ht="15">
      <c r="A38" s="119" t="s">
        <v>361</v>
      </c>
      <c r="B38" s="119" t="s">
        <v>684</v>
      </c>
    </row>
    <row r="39" spans="1:2" ht="15">
      <c r="A39" s="119" t="s">
        <v>362</v>
      </c>
      <c r="B39" s="119" t="s">
        <v>363</v>
      </c>
    </row>
    <row r="40" spans="1:2" ht="15">
      <c r="A40" s="119" t="s">
        <v>365</v>
      </c>
      <c r="B40" s="119" t="s">
        <v>366</v>
      </c>
    </row>
    <row r="41" spans="1:2" ht="15">
      <c r="A41" s="119" t="s">
        <v>367</v>
      </c>
      <c r="B41" s="119" t="s">
        <v>368</v>
      </c>
    </row>
    <row r="42" spans="1:2" ht="15">
      <c r="A42" s="119" t="s">
        <v>369</v>
      </c>
      <c r="B42" s="119" t="s">
        <v>370</v>
      </c>
    </row>
    <row r="43" spans="1:2" ht="15">
      <c r="A43" s="119" t="s">
        <v>371</v>
      </c>
      <c r="B43" s="119" t="s">
        <v>372</v>
      </c>
    </row>
  </sheetData>
  <sheetProtection password="DD5D" sheet="1" objects="1" scenarios="1" selectLockedCells="1" selectUnlockedCells="1"/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4"/>
  <dimension ref="A1:E183"/>
  <sheetViews>
    <sheetView topLeftCell="A160" workbookViewId="0">
      <selection activeCell="A182" sqref="A182:E183"/>
    </sheetView>
  </sheetViews>
  <sheetFormatPr defaultRowHeight="15"/>
  <cols>
    <col min="2" max="2" width="77.5703125" customWidth="1"/>
    <col min="3" max="3" width="12.5703125" bestFit="1" customWidth="1"/>
  </cols>
  <sheetData>
    <row r="1" spans="1:4">
      <c r="A1" s="120" t="s">
        <v>643</v>
      </c>
      <c r="B1" s="120" t="s">
        <v>685</v>
      </c>
      <c r="C1" s="120" t="s">
        <v>686</v>
      </c>
      <c r="D1" s="120" t="s">
        <v>687</v>
      </c>
    </row>
    <row r="2" spans="1:4">
      <c r="A2" s="13">
        <v>10100</v>
      </c>
      <c r="B2" s="27" t="s">
        <v>207</v>
      </c>
    </row>
    <row r="3" spans="1:4">
      <c r="A3" s="13">
        <v>10200</v>
      </c>
      <c r="B3" s="27" t="s">
        <v>151</v>
      </c>
    </row>
    <row r="4" spans="1:4">
      <c r="A4" s="13">
        <v>10201</v>
      </c>
      <c r="B4" s="27" t="s">
        <v>178</v>
      </c>
    </row>
    <row r="5" spans="1:4">
      <c r="A5" s="13">
        <v>10202</v>
      </c>
      <c r="B5" s="27" t="s">
        <v>269</v>
      </c>
    </row>
    <row r="6" spans="1:4">
      <c r="A6" s="13">
        <v>10204</v>
      </c>
      <c r="B6" s="27" t="s">
        <v>173</v>
      </c>
    </row>
    <row r="7" spans="1:4">
      <c r="A7" s="13">
        <v>10206</v>
      </c>
      <c r="B7" s="27" t="s">
        <v>230</v>
      </c>
    </row>
    <row r="8" spans="1:4">
      <c r="A8" s="13">
        <v>10220</v>
      </c>
      <c r="B8" s="27" t="s">
        <v>231</v>
      </c>
    </row>
    <row r="9" spans="1:4">
      <c r="A9" s="13">
        <v>10222</v>
      </c>
      <c r="B9" s="27" t="s">
        <v>179</v>
      </c>
    </row>
    <row r="10" spans="1:4">
      <c r="A10" s="13">
        <v>10223</v>
      </c>
      <c r="B10" s="27" t="s">
        <v>727</v>
      </c>
    </row>
    <row r="11" spans="1:4">
      <c r="A11" s="13">
        <v>10225</v>
      </c>
      <c r="B11" s="27" t="s">
        <v>177</v>
      </c>
    </row>
    <row r="12" spans="1:4">
      <c r="A12" s="13">
        <v>10228</v>
      </c>
      <c r="B12" s="27" t="s">
        <v>175</v>
      </c>
    </row>
    <row r="13" spans="1:4">
      <c r="A13" s="13">
        <v>10229</v>
      </c>
      <c r="B13" s="27" t="s">
        <v>176</v>
      </c>
    </row>
    <row r="14" spans="1:4">
      <c r="A14" s="13">
        <v>10235</v>
      </c>
      <c r="B14" s="27" t="s">
        <v>691</v>
      </c>
    </row>
    <row r="15" spans="1:4">
      <c r="A15" s="13">
        <v>10237</v>
      </c>
      <c r="B15" s="27" t="s">
        <v>692</v>
      </c>
    </row>
    <row r="16" spans="1:4">
      <c r="A16" s="13">
        <v>10238</v>
      </c>
      <c r="B16" s="27" t="s">
        <v>710</v>
      </c>
    </row>
    <row r="17" spans="1:2">
      <c r="A17" s="13">
        <v>10239</v>
      </c>
      <c r="B17" s="27" t="s">
        <v>711</v>
      </c>
    </row>
    <row r="18" spans="1:2">
      <c r="A18" s="13">
        <v>10240</v>
      </c>
      <c r="B18" s="27" t="s">
        <v>715</v>
      </c>
    </row>
    <row r="19" spans="1:2">
      <c r="A19" s="13">
        <v>10241</v>
      </c>
      <c r="B19" s="27" t="s">
        <v>728</v>
      </c>
    </row>
    <row r="20" spans="1:2">
      <c r="A20" s="13">
        <v>10242</v>
      </c>
      <c r="B20" s="27" t="s">
        <v>712</v>
      </c>
    </row>
    <row r="21" spans="1:2">
      <c r="A21" s="13">
        <v>10243</v>
      </c>
      <c r="B21" s="27" t="s">
        <v>716</v>
      </c>
    </row>
    <row r="22" spans="1:2">
      <c r="A22" s="13">
        <v>10310</v>
      </c>
      <c r="B22" s="27" t="s">
        <v>693</v>
      </c>
    </row>
    <row r="23" spans="1:2">
      <c r="A23" s="13">
        <v>10311</v>
      </c>
      <c r="B23" s="27" t="s">
        <v>248</v>
      </c>
    </row>
    <row r="24" spans="1:2">
      <c r="A24" s="13">
        <v>10312</v>
      </c>
      <c r="B24" s="27" t="s">
        <v>157</v>
      </c>
    </row>
    <row r="25" spans="1:2">
      <c r="A25" s="13">
        <v>10313</v>
      </c>
      <c r="B25" s="27" t="s">
        <v>206</v>
      </c>
    </row>
    <row r="26" spans="1:2">
      <c r="A26" s="13">
        <v>10314</v>
      </c>
      <c r="B26" s="27" t="s">
        <v>694</v>
      </c>
    </row>
    <row r="27" spans="1:2">
      <c r="A27" s="13">
        <v>10520</v>
      </c>
      <c r="B27" s="27" t="s">
        <v>688</v>
      </c>
    </row>
    <row r="28" spans="1:2">
      <c r="A28" s="13">
        <v>10521</v>
      </c>
      <c r="B28" s="27" t="s">
        <v>258</v>
      </c>
    </row>
    <row r="29" spans="1:2">
      <c r="A29" s="13">
        <v>10522</v>
      </c>
      <c r="B29" s="27" t="s">
        <v>205</v>
      </c>
    </row>
    <row r="30" spans="1:2">
      <c r="A30" s="13">
        <v>10523</v>
      </c>
      <c r="B30" s="27" t="s">
        <v>255</v>
      </c>
    </row>
    <row r="31" spans="1:2">
      <c r="A31" s="13">
        <v>10524</v>
      </c>
      <c r="B31" s="27" t="s">
        <v>245</v>
      </c>
    </row>
    <row r="32" spans="1:2">
      <c r="A32" s="13">
        <v>10525</v>
      </c>
      <c r="B32" s="27" t="s">
        <v>253</v>
      </c>
    </row>
    <row r="33" spans="1:2">
      <c r="A33" s="13">
        <v>10526</v>
      </c>
      <c r="B33" s="27" t="s">
        <v>252</v>
      </c>
    </row>
    <row r="34" spans="1:2">
      <c r="A34" s="13">
        <v>10527</v>
      </c>
      <c r="B34" s="27" t="s">
        <v>250</v>
      </c>
    </row>
    <row r="35" spans="1:2">
      <c r="A35" s="13">
        <v>10528</v>
      </c>
      <c r="B35" s="27" t="s">
        <v>695</v>
      </c>
    </row>
    <row r="36" spans="1:2">
      <c r="A36" s="13">
        <v>10600</v>
      </c>
      <c r="B36" s="27" t="s">
        <v>191</v>
      </c>
    </row>
    <row r="37" spans="1:2">
      <c r="A37" s="13">
        <v>10810</v>
      </c>
      <c r="B37" s="27" t="s">
        <v>689</v>
      </c>
    </row>
    <row r="38" spans="1:2">
      <c r="A38" s="13">
        <v>10811</v>
      </c>
      <c r="B38" s="27" t="s">
        <v>155</v>
      </c>
    </row>
    <row r="39" spans="1:2">
      <c r="A39" s="13">
        <v>10812</v>
      </c>
      <c r="B39" s="27" t="s">
        <v>262</v>
      </c>
    </row>
    <row r="40" spans="1:2">
      <c r="A40" s="13">
        <v>10813</v>
      </c>
      <c r="B40" s="27" t="s">
        <v>261</v>
      </c>
    </row>
    <row r="41" spans="1:2">
      <c r="A41" s="13">
        <v>10814</v>
      </c>
      <c r="B41" s="27" t="s">
        <v>696</v>
      </c>
    </row>
    <row r="42" spans="1:2">
      <c r="A42" s="13">
        <v>11800</v>
      </c>
      <c r="B42" s="27" t="s">
        <v>186</v>
      </c>
    </row>
    <row r="43" spans="1:2">
      <c r="A43" s="13">
        <v>11801</v>
      </c>
      <c r="B43" s="27" t="s">
        <v>263</v>
      </c>
    </row>
    <row r="44" spans="1:2">
      <c r="A44" s="13">
        <v>11900</v>
      </c>
      <c r="B44" s="27" t="s">
        <v>185</v>
      </c>
    </row>
    <row r="45" spans="1:2">
      <c r="A45" s="13">
        <v>11902</v>
      </c>
      <c r="B45" s="27" t="s">
        <v>243</v>
      </c>
    </row>
    <row r="46" spans="1:2">
      <c r="A46" s="13">
        <v>12500</v>
      </c>
      <c r="B46" s="27" t="s">
        <v>154</v>
      </c>
    </row>
    <row r="47" spans="1:2">
      <c r="A47" s="13">
        <v>13400</v>
      </c>
      <c r="B47" s="27" t="s">
        <v>697</v>
      </c>
    </row>
    <row r="48" spans="1:2">
      <c r="A48" s="13">
        <v>13401</v>
      </c>
      <c r="B48" s="27" t="s">
        <v>242</v>
      </c>
    </row>
    <row r="49" spans="1:2">
      <c r="A49" s="13">
        <v>13403</v>
      </c>
      <c r="B49" s="27" t="s">
        <v>698</v>
      </c>
    </row>
    <row r="50" spans="1:2">
      <c r="A50" s="13">
        <v>13700</v>
      </c>
      <c r="B50" s="27" t="s">
        <v>189</v>
      </c>
    </row>
    <row r="51" spans="1:2">
      <c r="A51" s="13">
        <v>13701</v>
      </c>
      <c r="B51" s="27" t="s">
        <v>198</v>
      </c>
    </row>
    <row r="52" spans="1:2">
      <c r="A52" s="13">
        <v>13702</v>
      </c>
      <c r="B52" s="27" t="s">
        <v>233</v>
      </c>
    </row>
    <row r="53" spans="1:2">
      <c r="A53" s="13">
        <v>13703</v>
      </c>
      <c r="B53" s="27" t="s">
        <v>265</v>
      </c>
    </row>
    <row r="54" spans="1:2">
      <c r="A54" s="13">
        <v>13704</v>
      </c>
      <c r="B54" s="27" t="s">
        <v>148</v>
      </c>
    </row>
    <row r="55" spans="1:2">
      <c r="A55" s="13">
        <v>13705</v>
      </c>
      <c r="B55" s="27" t="s">
        <v>236</v>
      </c>
    </row>
    <row r="56" spans="1:2">
      <c r="A56" s="13">
        <v>13709</v>
      </c>
      <c r="B56" s="27" t="s">
        <v>163</v>
      </c>
    </row>
    <row r="57" spans="1:2">
      <c r="A57" s="13">
        <v>13710</v>
      </c>
      <c r="B57" s="27" t="s">
        <v>160</v>
      </c>
    </row>
    <row r="58" spans="1:2">
      <c r="A58" s="13">
        <v>13800</v>
      </c>
      <c r="B58" s="27" t="s">
        <v>188</v>
      </c>
    </row>
    <row r="59" spans="1:2">
      <c r="A59" s="13">
        <v>13801</v>
      </c>
      <c r="B59" s="27" t="s">
        <v>129</v>
      </c>
    </row>
    <row r="60" spans="1:2">
      <c r="A60" s="13">
        <v>13802</v>
      </c>
      <c r="B60" s="27" t="s">
        <v>264</v>
      </c>
    </row>
    <row r="61" spans="1:2">
      <c r="A61" s="13">
        <v>13803</v>
      </c>
      <c r="B61" s="27" t="s">
        <v>267</v>
      </c>
    </row>
    <row r="62" spans="1:2">
      <c r="A62" s="13">
        <v>14800</v>
      </c>
      <c r="B62" s="27" t="s">
        <v>699</v>
      </c>
    </row>
    <row r="63" spans="1:2">
      <c r="A63" s="13">
        <v>14801</v>
      </c>
      <c r="B63" s="27" t="s">
        <v>700</v>
      </c>
    </row>
    <row r="64" spans="1:2">
      <c r="A64" s="13">
        <v>14810</v>
      </c>
      <c r="B64" s="27" t="s">
        <v>701</v>
      </c>
    </row>
    <row r="65" spans="1:2">
      <c r="A65" s="13">
        <v>14811</v>
      </c>
      <c r="B65" s="27" t="s">
        <v>256</v>
      </c>
    </row>
    <row r="66" spans="1:2">
      <c r="A66" s="13">
        <v>14812</v>
      </c>
      <c r="B66" s="27" t="s">
        <v>254</v>
      </c>
    </row>
    <row r="67" spans="1:2">
      <c r="A67" s="13">
        <v>14813</v>
      </c>
      <c r="B67" s="27" t="s">
        <v>153</v>
      </c>
    </row>
    <row r="68" spans="1:2">
      <c r="A68" s="13">
        <v>14820</v>
      </c>
      <c r="B68" s="27" t="s">
        <v>702</v>
      </c>
    </row>
    <row r="69" spans="1:2">
      <c r="A69" s="13">
        <v>14830</v>
      </c>
      <c r="B69" s="27" t="s">
        <v>703</v>
      </c>
    </row>
    <row r="70" spans="1:2">
      <c r="A70" s="13">
        <v>14840</v>
      </c>
      <c r="B70" s="27" t="s">
        <v>704</v>
      </c>
    </row>
    <row r="71" spans="1:2">
      <c r="A71" s="13">
        <v>14841</v>
      </c>
      <c r="B71" s="27" t="s">
        <v>244</v>
      </c>
    </row>
    <row r="72" spans="1:2">
      <c r="A72" s="13">
        <v>14842</v>
      </c>
      <c r="B72" s="27" t="s">
        <v>247</v>
      </c>
    </row>
    <row r="73" spans="1:2">
      <c r="A73" s="13">
        <v>14843</v>
      </c>
      <c r="B73" s="27" t="s">
        <v>216</v>
      </c>
    </row>
    <row r="74" spans="1:2">
      <c r="A74" s="13">
        <v>14844</v>
      </c>
      <c r="B74" s="27" t="s">
        <v>257</v>
      </c>
    </row>
    <row r="75" spans="1:2">
      <c r="A75" s="13">
        <v>14845</v>
      </c>
      <c r="B75" s="27" t="s">
        <v>156</v>
      </c>
    </row>
    <row r="76" spans="1:2">
      <c r="A76" s="13">
        <v>14846</v>
      </c>
      <c r="B76" s="27" t="s">
        <v>241</v>
      </c>
    </row>
    <row r="77" spans="1:2">
      <c r="A77" s="13">
        <v>14847</v>
      </c>
      <c r="B77" s="27" t="s">
        <v>251</v>
      </c>
    </row>
    <row r="78" spans="1:2">
      <c r="A78" s="13">
        <v>14848</v>
      </c>
      <c r="B78" s="27" t="s">
        <v>128</v>
      </c>
    </row>
    <row r="79" spans="1:2">
      <c r="A79" s="13">
        <v>20100</v>
      </c>
      <c r="B79" s="27" t="s">
        <v>193</v>
      </c>
    </row>
    <row r="80" spans="1:2">
      <c r="A80" s="13">
        <v>20101</v>
      </c>
      <c r="B80" s="27" t="s">
        <v>194</v>
      </c>
    </row>
    <row r="81" spans="1:2">
      <c r="A81" s="13">
        <v>20102</v>
      </c>
      <c r="B81" s="27" t="s">
        <v>158</v>
      </c>
    </row>
    <row r="82" spans="1:2">
      <c r="A82" s="13">
        <v>20103</v>
      </c>
      <c r="B82" s="27" t="s">
        <v>266</v>
      </c>
    </row>
    <row r="83" spans="1:2">
      <c r="A83" s="13">
        <v>30100</v>
      </c>
      <c r="B83" s="27" t="s">
        <v>260</v>
      </c>
    </row>
    <row r="84" spans="1:2">
      <c r="A84" s="13">
        <v>30203</v>
      </c>
      <c r="B84" s="27" t="s">
        <v>226</v>
      </c>
    </row>
    <row r="85" spans="1:2">
      <c r="A85" s="13">
        <v>30204</v>
      </c>
      <c r="B85" s="27" t="s">
        <v>225</v>
      </c>
    </row>
    <row r="86" spans="1:2">
      <c r="A86" s="13">
        <v>30210</v>
      </c>
      <c r="B86" s="27" t="s">
        <v>259</v>
      </c>
    </row>
    <row r="87" spans="1:2">
      <c r="A87" s="13">
        <v>30211</v>
      </c>
      <c r="B87" s="27" t="s">
        <v>131</v>
      </c>
    </row>
    <row r="88" spans="1:2">
      <c r="A88" s="13">
        <v>30214</v>
      </c>
      <c r="B88" s="27" t="s">
        <v>240</v>
      </c>
    </row>
    <row r="89" spans="1:2">
      <c r="A89" s="13">
        <v>30215</v>
      </c>
      <c r="B89" s="27" t="s">
        <v>159</v>
      </c>
    </row>
    <row r="90" spans="1:2">
      <c r="A90" s="13">
        <v>30216</v>
      </c>
      <c r="B90" s="27" t="s">
        <v>146</v>
      </c>
    </row>
    <row r="91" spans="1:2">
      <c r="A91" s="13">
        <v>30221</v>
      </c>
      <c r="B91" s="27" t="s">
        <v>150</v>
      </c>
    </row>
    <row r="92" spans="1:2">
      <c r="A92" s="13">
        <v>30222</v>
      </c>
      <c r="B92" s="27" t="s">
        <v>209</v>
      </c>
    </row>
    <row r="93" spans="1:2">
      <c r="A93" s="13">
        <v>30225</v>
      </c>
      <c r="B93" s="27" t="s">
        <v>149</v>
      </c>
    </row>
    <row r="94" spans="1:2">
      <c r="A94" s="13">
        <v>30226</v>
      </c>
      <c r="B94" s="27" t="s">
        <v>197</v>
      </c>
    </row>
    <row r="95" spans="1:2">
      <c r="A95" s="13">
        <v>30227</v>
      </c>
      <c r="B95" s="27" t="s">
        <v>210</v>
      </c>
    </row>
    <row r="96" spans="1:2">
      <c r="A96" s="13">
        <v>30228</v>
      </c>
      <c r="B96" s="27" t="s">
        <v>147</v>
      </c>
    </row>
    <row r="97" spans="1:2">
      <c r="A97" s="13">
        <v>30229</v>
      </c>
      <c r="B97" s="27" t="s">
        <v>196</v>
      </c>
    </row>
    <row r="98" spans="1:2">
      <c r="A98" s="13">
        <v>30232</v>
      </c>
      <c r="B98" s="27" t="s">
        <v>705</v>
      </c>
    </row>
    <row r="99" spans="1:2">
      <c r="A99" s="13">
        <v>30233</v>
      </c>
      <c r="B99" s="27" t="s">
        <v>208</v>
      </c>
    </row>
    <row r="100" spans="1:2">
      <c r="A100" s="13">
        <v>30235</v>
      </c>
      <c r="B100" s="27" t="s">
        <v>239</v>
      </c>
    </row>
    <row r="101" spans="1:2">
      <c r="A101" s="13">
        <v>30236</v>
      </c>
      <c r="B101" s="27" t="s">
        <v>130</v>
      </c>
    </row>
    <row r="102" spans="1:2">
      <c r="A102" s="13">
        <v>30240</v>
      </c>
      <c r="B102" s="27" t="s">
        <v>237</v>
      </c>
    </row>
    <row r="103" spans="1:2">
      <c r="A103" s="13">
        <v>30250</v>
      </c>
      <c r="B103" s="27" t="s">
        <v>170</v>
      </c>
    </row>
    <row r="104" spans="1:2">
      <c r="A104" s="13">
        <v>40010</v>
      </c>
      <c r="B104" s="27" t="s">
        <v>706</v>
      </c>
    </row>
    <row r="105" spans="1:2">
      <c r="A105" s="13">
        <v>40100</v>
      </c>
      <c r="B105" s="27" t="s">
        <v>223</v>
      </c>
    </row>
    <row r="106" spans="1:2">
      <c r="A106" s="13">
        <v>40400</v>
      </c>
      <c r="B106" s="27" t="s">
        <v>221</v>
      </c>
    </row>
    <row r="107" spans="1:2">
      <c r="A107" s="13">
        <v>40500</v>
      </c>
      <c r="B107" s="27" t="s">
        <v>224</v>
      </c>
    </row>
    <row r="108" spans="1:2">
      <c r="A108" s="13">
        <v>40600</v>
      </c>
      <c r="B108" s="27" t="s">
        <v>220</v>
      </c>
    </row>
    <row r="109" spans="1:2">
      <c r="A109" s="13">
        <v>40700</v>
      </c>
      <c r="B109" s="27" t="s">
        <v>217</v>
      </c>
    </row>
    <row r="110" spans="1:2">
      <c r="A110" s="13">
        <v>40800</v>
      </c>
      <c r="B110" s="27" t="s">
        <v>222</v>
      </c>
    </row>
    <row r="111" spans="1:2">
      <c r="A111" s="13">
        <v>41000</v>
      </c>
      <c r="B111" s="27" t="s">
        <v>644</v>
      </c>
    </row>
    <row r="112" spans="1:2">
      <c r="A112" s="13">
        <v>41100</v>
      </c>
      <c r="B112" s="27" t="s">
        <v>246</v>
      </c>
    </row>
    <row r="113" spans="1:2">
      <c r="A113" s="13">
        <v>41102</v>
      </c>
      <c r="B113" s="27" t="s">
        <v>229</v>
      </c>
    </row>
    <row r="114" spans="1:2">
      <c r="A114" s="13">
        <v>41103</v>
      </c>
      <c r="B114" s="27" t="s">
        <v>232</v>
      </c>
    </row>
    <row r="115" spans="1:2">
      <c r="A115" s="13">
        <v>41104</v>
      </c>
      <c r="B115" s="27" t="s">
        <v>228</v>
      </c>
    </row>
    <row r="116" spans="1:2">
      <c r="A116" s="13">
        <v>41105</v>
      </c>
      <c r="B116" s="27" t="s">
        <v>171</v>
      </c>
    </row>
    <row r="117" spans="1:2">
      <c r="A117" s="13">
        <v>41106</v>
      </c>
      <c r="B117" s="27" t="s">
        <v>165</v>
      </c>
    </row>
    <row r="118" spans="1:2">
      <c r="A118" s="13">
        <v>41107</v>
      </c>
      <c r="B118" s="27" t="s">
        <v>172</v>
      </c>
    </row>
    <row r="119" spans="1:2">
      <c r="A119" s="13">
        <v>41108</v>
      </c>
      <c r="B119" s="27" t="s">
        <v>234</v>
      </c>
    </row>
    <row r="120" spans="1:2">
      <c r="A120" s="13">
        <v>41109</v>
      </c>
      <c r="B120" s="27" t="s">
        <v>184</v>
      </c>
    </row>
    <row r="121" spans="1:2">
      <c r="A121" s="13">
        <v>41110</v>
      </c>
      <c r="B121" s="27" t="s">
        <v>180</v>
      </c>
    </row>
    <row r="122" spans="1:2">
      <c r="A122" s="13">
        <v>41111</v>
      </c>
      <c r="B122" s="27" t="s">
        <v>203</v>
      </c>
    </row>
    <row r="123" spans="1:2">
      <c r="A123" s="13">
        <v>41112</v>
      </c>
      <c r="B123" s="27" t="s">
        <v>134</v>
      </c>
    </row>
    <row r="124" spans="1:2">
      <c r="A124" s="13">
        <v>41113</v>
      </c>
      <c r="B124" s="27" t="s">
        <v>270</v>
      </c>
    </row>
    <row r="125" spans="1:2">
      <c r="A125" s="13">
        <v>41114</v>
      </c>
      <c r="B125" s="27" t="s">
        <v>204</v>
      </c>
    </row>
    <row r="126" spans="1:2">
      <c r="A126" s="13">
        <v>41115</v>
      </c>
      <c r="B126" s="27" t="s">
        <v>133</v>
      </c>
    </row>
    <row r="127" spans="1:2">
      <c r="A127" s="13">
        <v>41116</v>
      </c>
      <c r="B127" s="27" t="s">
        <v>164</v>
      </c>
    </row>
    <row r="128" spans="1:2">
      <c r="A128" s="13">
        <v>41117</v>
      </c>
      <c r="B128" s="27" t="s">
        <v>167</v>
      </c>
    </row>
    <row r="129" spans="1:2">
      <c r="A129" s="13">
        <v>41118</v>
      </c>
      <c r="B129" s="27" t="s">
        <v>192</v>
      </c>
    </row>
    <row r="130" spans="1:2">
      <c r="A130" s="13">
        <v>41119</v>
      </c>
      <c r="B130" s="27" t="s">
        <v>214</v>
      </c>
    </row>
    <row r="131" spans="1:2">
      <c r="A131" s="13">
        <v>41120</v>
      </c>
      <c r="B131" s="27" t="s">
        <v>213</v>
      </c>
    </row>
    <row r="132" spans="1:2">
      <c r="A132" s="13">
        <v>41121</v>
      </c>
      <c r="B132" s="27" t="s">
        <v>195</v>
      </c>
    </row>
    <row r="133" spans="1:2">
      <c r="A133" s="13">
        <v>41122</v>
      </c>
      <c r="B133" s="27" t="s">
        <v>238</v>
      </c>
    </row>
    <row r="134" spans="1:2">
      <c r="A134" s="13">
        <v>41123</v>
      </c>
      <c r="B134" s="27" t="s">
        <v>200</v>
      </c>
    </row>
    <row r="135" spans="1:2">
      <c r="A135" s="13">
        <v>41124</v>
      </c>
      <c r="B135" s="27" t="s">
        <v>169</v>
      </c>
    </row>
    <row r="136" spans="1:2">
      <c r="A136" s="13">
        <v>41125</v>
      </c>
      <c r="B136" s="27" t="s">
        <v>212</v>
      </c>
    </row>
    <row r="137" spans="1:2">
      <c r="A137" s="13">
        <v>41126</v>
      </c>
      <c r="B137" s="27" t="s">
        <v>181</v>
      </c>
    </row>
    <row r="138" spans="1:2">
      <c r="A138" s="13">
        <v>41127</v>
      </c>
      <c r="B138" s="27" t="s">
        <v>199</v>
      </c>
    </row>
    <row r="139" spans="1:2">
      <c r="A139" s="13">
        <v>41128</v>
      </c>
      <c r="B139" s="27" t="s">
        <v>211</v>
      </c>
    </row>
    <row r="140" spans="1:2">
      <c r="A140" s="13">
        <v>41129</v>
      </c>
      <c r="B140" s="27" t="s">
        <v>182</v>
      </c>
    </row>
    <row r="141" spans="1:2">
      <c r="A141" s="13">
        <v>41130</v>
      </c>
      <c r="B141" s="27" t="s">
        <v>183</v>
      </c>
    </row>
    <row r="142" spans="1:2">
      <c r="A142" s="13">
        <v>41140</v>
      </c>
      <c r="B142" s="27" t="s">
        <v>707</v>
      </c>
    </row>
    <row r="143" spans="1:2">
      <c r="A143" s="13">
        <v>41200</v>
      </c>
      <c r="B143" s="27" t="s">
        <v>249</v>
      </c>
    </row>
    <row r="144" spans="1:2">
      <c r="A144" s="13">
        <v>41210</v>
      </c>
      <c r="B144" s="27" t="s">
        <v>219</v>
      </c>
    </row>
    <row r="145" spans="1:2">
      <c r="A145" s="13">
        <v>41300</v>
      </c>
      <c r="B145" s="27" t="s">
        <v>132</v>
      </c>
    </row>
    <row r="146" spans="1:2">
      <c r="A146" s="13">
        <v>41301</v>
      </c>
      <c r="B146" s="27" t="s">
        <v>690</v>
      </c>
    </row>
    <row r="147" spans="1:2">
      <c r="A147" s="13">
        <v>42200</v>
      </c>
      <c r="B147" s="27" t="s">
        <v>174</v>
      </c>
    </row>
    <row r="148" spans="1:2">
      <c r="A148" s="13">
        <v>42300</v>
      </c>
      <c r="B148" s="27" t="s">
        <v>235</v>
      </c>
    </row>
    <row r="149" spans="1:2">
      <c r="A149" s="13">
        <v>42400</v>
      </c>
      <c r="B149" s="27" t="s">
        <v>227</v>
      </c>
    </row>
    <row r="150" spans="1:2">
      <c r="A150" s="13">
        <v>42600</v>
      </c>
      <c r="B150" s="27" t="s">
        <v>202</v>
      </c>
    </row>
    <row r="151" spans="1:2">
      <c r="A151" s="13">
        <v>42700</v>
      </c>
      <c r="B151" s="27" t="s">
        <v>166</v>
      </c>
    </row>
    <row r="152" spans="1:2">
      <c r="A152" s="13">
        <v>42800</v>
      </c>
      <c r="B152" s="27" t="s">
        <v>215</v>
      </c>
    </row>
    <row r="153" spans="1:2">
      <c r="A153" s="13">
        <v>43200</v>
      </c>
      <c r="B153" s="27" t="s">
        <v>127</v>
      </c>
    </row>
    <row r="154" spans="1:2">
      <c r="A154" s="13">
        <v>43300</v>
      </c>
      <c r="B154" s="27" t="s">
        <v>201</v>
      </c>
    </row>
    <row r="155" spans="1:2">
      <c r="A155" s="13">
        <v>43400</v>
      </c>
      <c r="B155" s="27" t="s">
        <v>218</v>
      </c>
    </row>
    <row r="156" spans="1:2">
      <c r="A156" s="13">
        <v>43500</v>
      </c>
      <c r="B156" s="27" t="s">
        <v>645</v>
      </c>
    </row>
    <row r="157" spans="1:2">
      <c r="A157" s="13">
        <v>50006</v>
      </c>
      <c r="B157" s="27" t="s">
        <v>144</v>
      </c>
    </row>
    <row r="158" spans="1:2">
      <c r="A158" s="13">
        <v>50010</v>
      </c>
      <c r="B158" s="27" t="s">
        <v>168</v>
      </c>
    </row>
    <row r="159" spans="1:2">
      <c r="A159" s="13">
        <v>50011</v>
      </c>
      <c r="B159" s="27" t="s">
        <v>162</v>
      </c>
    </row>
    <row r="160" spans="1:2">
      <c r="A160" s="13">
        <v>50021</v>
      </c>
      <c r="B160" s="27" t="s">
        <v>139</v>
      </c>
    </row>
    <row r="161" spans="1:2">
      <c r="A161" s="13">
        <v>50023</v>
      </c>
      <c r="B161" s="27" t="s">
        <v>142</v>
      </c>
    </row>
    <row r="162" spans="1:2">
      <c r="A162" s="13">
        <v>50025</v>
      </c>
      <c r="B162" s="27" t="s">
        <v>143</v>
      </c>
    </row>
    <row r="163" spans="1:2">
      <c r="A163" s="13">
        <v>50031</v>
      </c>
      <c r="B163" s="27" t="s">
        <v>135</v>
      </c>
    </row>
    <row r="164" spans="1:2">
      <c r="A164" s="13">
        <v>50038</v>
      </c>
      <c r="B164" s="27" t="s">
        <v>140</v>
      </c>
    </row>
    <row r="165" spans="1:2">
      <c r="A165" s="13">
        <v>50043</v>
      </c>
      <c r="B165" s="27" t="s">
        <v>713</v>
      </c>
    </row>
    <row r="166" spans="1:2">
      <c r="A166" s="13">
        <v>50044</v>
      </c>
      <c r="B166" s="27" t="s">
        <v>137</v>
      </c>
    </row>
    <row r="167" spans="1:2">
      <c r="A167" s="13">
        <v>50045</v>
      </c>
      <c r="B167" s="27" t="s">
        <v>268</v>
      </c>
    </row>
    <row r="168" spans="1:2">
      <c r="A168" s="13">
        <v>50046</v>
      </c>
      <c r="B168" s="27" t="s">
        <v>136</v>
      </c>
    </row>
    <row r="169" spans="1:2">
      <c r="A169" s="13">
        <v>50047</v>
      </c>
      <c r="B169" s="27" t="s">
        <v>145</v>
      </c>
    </row>
    <row r="170" spans="1:2">
      <c r="A170" s="13">
        <v>50048</v>
      </c>
      <c r="B170" s="27" t="s">
        <v>141</v>
      </c>
    </row>
    <row r="171" spans="1:2">
      <c r="A171" s="13">
        <v>50049</v>
      </c>
      <c r="B171" s="27" t="s">
        <v>708</v>
      </c>
    </row>
    <row r="172" spans="1:2">
      <c r="A172" s="13">
        <v>50050</v>
      </c>
      <c r="B172" s="27" t="s">
        <v>138</v>
      </c>
    </row>
    <row r="173" spans="1:2">
      <c r="A173" s="13">
        <v>50051</v>
      </c>
      <c r="B173" s="27" t="s">
        <v>717</v>
      </c>
    </row>
    <row r="174" spans="1:2">
      <c r="A174" s="13">
        <v>50052</v>
      </c>
      <c r="B174" s="27" t="s">
        <v>714</v>
      </c>
    </row>
    <row r="175" spans="1:2">
      <c r="A175" s="13">
        <v>61029</v>
      </c>
      <c r="B175" s="27" t="s">
        <v>126</v>
      </c>
    </row>
    <row r="176" spans="1:2">
      <c r="A176" s="13">
        <v>61030</v>
      </c>
      <c r="B176" s="27" t="s">
        <v>190</v>
      </c>
    </row>
    <row r="177" spans="1:5">
      <c r="A177" s="13">
        <v>61031</v>
      </c>
      <c r="B177" s="27" t="s">
        <v>152</v>
      </c>
    </row>
    <row r="178" spans="1:5">
      <c r="A178" s="13">
        <v>61032</v>
      </c>
      <c r="B178" s="27" t="s">
        <v>709</v>
      </c>
    </row>
    <row r="179" spans="1:5">
      <c r="A179" s="13">
        <v>61040</v>
      </c>
      <c r="B179" s="27" t="s">
        <v>187</v>
      </c>
    </row>
    <row r="180" spans="1:5">
      <c r="A180" s="13">
        <v>64040</v>
      </c>
      <c r="B180" s="27" t="s">
        <v>161</v>
      </c>
    </row>
    <row r="181" spans="1:5">
      <c r="A181" s="129" t="s">
        <v>455</v>
      </c>
      <c r="B181" s="130"/>
    </row>
    <row r="182" spans="1:5">
      <c r="A182" s="145">
        <v>14821</v>
      </c>
      <c r="B182" s="146" t="s">
        <v>780</v>
      </c>
      <c r="C182" s="145">
        <v>26</v>
      </c>
      <c r="D182" s="147" t="s">
        <v>781</v>
      </c>
      <c r="E182" s="119" t="s">
        <v>782</v>
      </c>
    </row>
    <row r="183" spans="1:5">
      <c r="A183">
        <v>10244</v>
      </c>
      <c r="B183" s="148" t="s">
        <v>783</v>
      </c>
      <c r="C183">
        <v>3</v>
      </c>
      <c r="D183" s="149" t="s">
        <v>784</v>
      </c>
      <c r="E183" s="119" t="s">
        <v>785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5"/>
  <dimension ref="A1:B28"/>
  <sheetViews>
    <sheetView workbookViewId="0">
      <selection activeCell="B9" sqref="B9"/>
    </sheetView>
  </sheetViews>
  <sheetFormatPr defaultRowHeight="15.75"/>
  <cols>
    <col min="1" max="1" width="9.140625" style="138"/>
    <col min="2" max="2" width="101" style="139" customWidth="1"/>
  </cols>
  <sheetData>
    <row r="1" spans="1:2">
      <c r="A1" s="131">
        <v>5111</v>
      </c>
      <c r="B1" s="132" t="s">
        <v>413</v>
      </c>
    </row>
    <row r="2" spans="1:2">
      <c r="A2" s="131">
        <v>5112</v>
      </c>
      <c r="B2" s="132" t="s">
        <v>414</v>
      </c>
    </row>
    <row r="3" spans="1:2">
      <c r="A3" s="131">
        <v>5113</v>
      </c>
      <c r="B3" s="132" t="s">
        <v>415</v>
      </c>
    </row>
    <row r="4" spans="1:2">
      <c r="A4" s="131">
        <v>5114</v>
      </c>
      <c r="B4" s="132" t="s">
        <v>416</v>
      </c>
    </row>
    <row r="5" spans="1:2">
      <c r="A5" s="131">
        <v>5121</v>
      </c>
      <c r="B5" s="132" t="s">
        <v>418</v>
      </c>
    </row>
    <row r="6" spans="1:2">
      <c r="A6" s="131">
        <v>5122</v>
      </c>
      <c r="B6" s="132" t="s">
        <v>419</v>
      </c>
    </row>
    <row r="7" spans="1:2">
      <c r="A7" s="131">
        <v>5123</v>
      </c>
      <c r="B7" s="132" t="s">
        <v>420</v>
      </c>
    </row>
    <row r="8" spans="1:2">
      <c r="A8" s="131">
        <v>5124</v>
      </c>
      <c r="B8" s="132" t="s">
        <v>421</v>
      </c>
    </row>
    <row r="9" spans="1:2">
      <c r="A9" s="131">
        <v>5125</v>
      </c>
      <c r="B9" s="132" t="s">
        <v>422</v>
      </c>
    </row>
    <row r="10" spans="1:2">
      <c r="A10" s="131">
        <v>5126</v>
      </c>
      <c r="B10" s="132" t="s">
        <v>423</v>
      </c>
    </row>
    <row r="11" spans="1:2">
      <c r="A11" s="131">
        <v>5127</v>
      </c>
      <c r="B11" s="132" t="s">
        <v>424</v>
      </c>
    </row>
    <row r="12" spans="1:2">
      <c r="A12" s="131">
        <v>5128</v>
      </c>
      <c r="B12" s="132" t="s">
        <v>425</v>
      </c>
    </row>
    <row r="13" spans="1:2">
      <c r="A13" s="131">
        <v>5129</v>
      </c>
      <c r="B13" s="132" t="s">
        <v>426</v>
      </c>
    </row>
    <row r="14" spans="1:2">
      <c r="A14" s="131">
        <v>5131</v>
      </c>
      <c r="B14" s="132" t="s">
        <v>427</v>
      </c>
    </row>
    <row r="15" spans="1:2">
      <c r="A15" s="133">
        <v>5141</v>
      </c>
      <c r="B15" s="132" t="s">
        <v>428</v>
      </c>
    </row>
    <row r="16" spans="1:2">
      <c r="A16" s="133">
        <v>5151</v>
      </c>
      <c r="B16" s="132" t="s">
        <v>429</v>
      </c>
    </row>
    <row r="17" spans="1:2">
      <c r="A17" s="131">
        <v>5211</v>
      </c>
      <c r="B17" s="132" t="s">
        <v>430</v>
      </c>
    </row>
    <row r="18" spans="1:2">
      <c r="A18" s="131">
        <v>5221</v>
      </c>
      <c r="B18" s="132" t="s">
        <v>432</v>
      </c>
    </row>
    <row r="19" spans="1:2">
      <c r="A19" s="131">
        <v>5222</v>
      </c>
      <c r="B19" s="132" t="s">
        <v>433</v>
      </c>
    </row>
    <row r="20" spans="1:2">
      <c r="A20" s="131">
        <v>5223</v>
      </c>
      <c r="B20" s="132" t="s">
        <v>434</v>
      </c>
    </row>
    <row r="21" spans="1:2">
      <c r="A21" s="131">
        <v>5231</v>
      </c>
      <c r="B21" s="132" t="s">
        <v>435</v>
      </c>
    </row>
    <row r="22" spans="1:2">
      <c r="A22" s="131">
        <v>5311</v>
      </c>
      <c r="B22" s="132" t="s">
        <v>436</v>
      </c>
    </row>
    <row r="23" spans="1:2">
      <c r="A23" s="131">
        <v>5411</v>
      </c>
      <c r="B23" s="132" t="s">
        <v>437</v>
      </c>
    </row>
    <row r="24" spans="1:2">
      <c r="A24" s="131">
        <v>5421</v>
      </c>
      <c r="B24" s="132" t="s">
        <v>439</v>
      </c>
    </row>
    <row r="25" spans="1:2">
      <c r="A25" s="131">
        <v>5431</v>
      </c>
      <c r="B25" s="132" t="s">
        <v>441</v>
      </c>
    </row>
    <row r="26" spans="1:2">
      <c r="A26" s="134">
        <v>5432</v>
      </c>
      <c r="B26" s="135" t="s">
        <v>442</v>
      </c>
    </row>
    <row r="27" spans="1:2">
      <c r="A27" s="136">
        <v>5511</v>
      </c>
      <c r="B27" s="137" t="s">
        <v>443</v>
      </c>
    </row>
    <row r="28" spans="1:2">
      <c r="A28" s="136"/>
      <c r="B28" s="137"/>
    </row>
  </sheetData>
  <sheetProtection password="9D63" sheet="1" objects="1" scenario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7"/>
  <dimension ref="A1:B16"/>
  <sheetViews>
    <sheetView workbookViewId="0">
      <selection activeCell="B20" sqref="B20"/>
    </sheetView>
  </sheetViews>
  <sheetFormatPr defaultRowHeight="15"/>
  <cols>
    <col min="2" max="2" width="59.28515625" customWidth="1"/>
  </cols>
  <sheetData>
    <row r="1" spans="1:2">
      <c r="A1" s="1" t="s">
        <v>276</v>
      </c>
      <c r="B1" s="1" t="s">
        <v>273</v>
      </c>
    </row>
    <row r="2" spans="1:2">
      <c r="A2" s="2">
        <v>1</v>
      </c>
      <c r="B2" s="3" t="s">
        <v>279</v>
      </c>
    </row>
    <row r="3" spans="1:2">
      <c r="A3" s="2">
        <v>4</v>
      </c>
      <c r="B3" s="51" t="s">
        <v>280</v>
      </c>
    </row>
    <row r="4" spans="1:2">
      <c r="A4" s="2">
        <f>+A3+1</f>
        <v>5</v>
      </c>
      <c r="B4" s="3" t="s">
        <v>281</v>
      </c>
    </row>
    <row r="5" spans="1:2">
      <c r="A5" s="2">
        <f t="shared" ref="A5:A15" si="0">+A4+1</f>
        <v>6</v>
      </c>
      <c r="B5" s="4" t="s">
        <v>282</v>
      </c>
    </row>
    <row r="6" spans="1:2">
      <c r="A6" s="2">
        <f t="shared" si="0"/>
        <v>7</v>
      </c>
      <c r="B6" s="3" t="s">
        <v>283</v>
      </c>
    </row>
    <row r="7" spans="1:2">
      <c r="A7" s="2">
        <f t="shared" si="0"/>
        <v>8</v>
      </c>
      <c r="B7" s="3" t="s">
        <v>284</v>
      </c>
    </row>
    <row r="8" spans="1:2">
      <c r="A8" s="2">
        <f t="shared" si="0"/>
        <v>9</v>
      </c>
      <c r="B8" s="3" t="s">
        <v>285</v>
      </c>
    </row>
    <row r="9" spans="1:2">
      <c r="A9" s="2">
        <f t="shared" si="0"/>
        <v>10</v>
      </c>
      <c r="B9" s="3" t="s">
        <v>286</v>
      </c>
    </row>
    <row r="10" spans="1:2">
      <c r="A10" s="2">
        <f t="shared" si="0"/>
        <v>11</v>
      </c>
      <c r="B10" s="3" t="s">
        <v>287</v>
      </c>
    </row>
    <row r="11" spans="1:2" ht="28.5">
      <c r="A11" s="2">
        <f t="shared" si="0"/>
        <v>12</v>
      </c>
      <c r="B11" s="3" t="s">
        <v>288</v>
      </c>
    </row>
    <row r="12" spans="1:2">
      <c r="A12" s="2">
        <f t="shared" si="0"/>
        <v>13</v>
      </c>
      <c r="B12" s="51" t="s">
        <v>289</v>
      </c>
    </row>
    <row r="13" spans="1:2" ht="28.5">
      <c r="A13" s="2">
        <f t="shared" si="0"/>
        <v>14</v>
      </c>
      <c r="B13" s="3" t="s">
        <v>290</v>
      </c>
    </row>
    <row r="14" spans="1:2">
      <c r="A14" s="2">
        <f t="shared" si="0"/>
        <v>15</v>
      </c>
      <c r="B14" s="3" t="s">
        <v>291</v>
      </c>
    </row>
    <row r="15" spans="1:2">
      <c r="A15" s="2">
        <f t="shared" si="0"/>
        <v>16</v>
      </c>
      <c r="B15" s="3" t="s">
        <v>292</v>
      </c>
    </row>
    <row r="16" spans="1:2">
      <c r="A16">
        <v>56</v>
      </c>
      <c r="B16" s="150" t="s">
        <v>786</v>
      </c>
    </row>
  </sheetData>
  <conditionalFormatting sqref="B13:B15">
    <cfRule type="cellIs" dxfId="37" priority="2" stopIfTrue="1" operator="equal">
      <formula>"Неисправан конто прихода!"</formula>
    </cfRule>
  </conditionalFormatting>
  <conditionalFormatting sqref="B12">
    <cfRule type="cellIs" dxfId="36" priority="1" stopIfTrue="1" operator="equal">
      <formula>"Неисправан конто прихода!"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spisak</vt:lpstr>
      <vt:lpstr>по изворима и контима</vt:lpstr>
      <vt:lpstr>sifarnik</vt:lpstr>
      <vt:lpstr>K3</vt:lpstr>
      <vt:lpstr>ipa-šifrarnik</vt:lpstr>
      <vt:lpstr>Funkcije</vt:lpstr>
      <vt:lpstr>korisnici</vt:lpstr>
      <vt:lpstr>k4</vt:lpstr>
      <vt:lpstr>izvori</vt:lpstr>
      <vt:lpstr>projekti</vt:lpstr>
      <vt:lpstr>prenos</vt:lpstr>
      <vt:lpstr>Sheet1</vt:lpstr>
      <vt:lpstr>Sheet2</vt:lpstr>
      <vt:lpstr>Sheet3</vt:lpstr>
      <vt:lpstr>spisak!Print_Area</vt:lpstr>
      <vt:lpstr>'по изворима и контима'!Print_Titles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Emilija Vukovic</dc:creator>
  <cp:lastModifiedBy>PCBM</cp:lastModifiedBy>
  <cp:lastPrinted>2015-11-05T14:37:22Z</cp:lastPrinted>
  <dcterms:created xsi:type="dcterms:W3CDTF">2010-07-07T09:12:55Z</dcterms:created>
  <dcterms:modified xsi:type="dcterms:W3CDTF">2017-11-18T18:24:06Z</dcterms:modified>
</cp:coreProperties>
</file>